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61" yWindow="-13" windowWidth="10686" windowHeight="8277"/>
  </bookViews>
  <sheets>
    <sheet name="Collateralization of Bank Dep" sheetId="1" r:id="rId1"/>
  </sheets>
  <externalReferences>
    <externalReference r:id="rId2"/>
    <externalReference r:id="rId3"/>
    <externalReference r:id="rId4"/>
  </externalReferences>
  <definedNames>
    <definedName name="Aname">#REF!</definedName>
    <definedName name="Bal">#REF!</definedName>
    <definedName name="BeginDate">[1]Data!$O$1</definedName>
    <definedName name="Bid">#REF!</definedName>
    <definedName name="Days">#REF!</definedName>
    <definedName name="EndDate">[1]Data!$O$2</definedName>
    <definedName name="INVTYPEDATA">OFFSET([2]CurrentPortfolio!$F$120,0,0,COUNT([2]CurrentPortfolio!$F$120:$F$132),1)</definedName>
    <definedName name="INVTYPENAME">OFFSET([2]CurrentPortfolio!$G$120,0,0,COUNT([2]CurrentPortfolio!$F$120:$F$132),1)</definedName>
    <definedName name="Mature">#REF!</definedName>
    <definedName name="Name">#REF!</definedName>
    <definedName name="Open">#REF!</definedName>
    <definedName name="PIEDATA">OFFSET([2]CurrentPortfolio!$E$105,0,0,COUNT([2]CurrentPortfolio!$E$105:$E$117),1)</definedName>
    <definedName name="PIENAME">OFFSET([2]CurrentPortfolio!$F$105,0,0,COUNT([2]CurrentPortfolio!$E$105:$E$117),1)</definedName>
    <definedName name="Principal">#REF!</definedName>
    <definedName name="_xlnm.Print_Area" localSheetId="0">'Collateralization of Bank Dep'!$A$1:$G$262</definedName>
    <definedName name="_xlnm.Print_Titles" localSheetId="0">'Collateralization of Bank Dep'!$1:$8</definedName>
    <definedName name="Type">#REF!</definedName>
    <definedName name="Vendor">#REF!</definedName>
    <definedName name="Year">'[3]TR-IMP'!$T$1</definedName>
  </definedNames>
  <calcPr calcId="145621"/>
</workbook>
</file>

<file path=xl/calcChain.xml><?xml version="1.0" encoding="utf-8"?>
<calcChain xmlns="http://schemas.openxmlformats.org/spreadsheetml/2006/main">
  <c r="C232" i="1" l="1"/>
  <c r="D232" i="1" s="1"/>
  <c r="C233" i="1"/>
  <c r="D233" i="1" s="1"/>
  <c r="C234" i="1"/>
  <c r="C231" i="1"/>
  <c r="D226" i="1"/>
  <c r="C226" i="1"/>
  <c r="D205" i="1"/>
  <c r="C205" i="1"/>
  <c r="D193" i="1"/>
  <c r="D183" i="1"/>
  <c r="C183" i="1"/>
  <c r="D158" i="1"/>
  <c r="C157" i="1"/>
  <c r="C156" i="1"/>
  <c r="C68" i="1"/>
  <c r="D69" i="1"/>
  <c r="C69" i="1"/>
  <c r="D70" i="1"/>
  <c r="D82" i="1"/>
  <c r="D149" i="1"/>
  <c r="C67" i="1"/>
  <c r="D234" i="1" l="1"/>
  <c r="C74" i="1"/>
  <c r="C80" i="1" s="1"/>
  <c r="C81" i="1" l="1"/>
  <c r="D157" i="1"/>
  <c r="C159" i="1"/>
  <c r="C191" i="1"/>
  <c r="D83" i="1" l="1"/>
  <c r="C83" i="1"/>
  <c r="D81" i="1"/>
  <c r="C192" i="1"/>
  <c r="D159" i="1"/>
  <c r="C147" i="1"/>
  <c r="C148" i="1" s="1"/>
  <c r="D148" i="1" s="1"/>
  <c r="C181" i="1"/>
  <c r="C182" i="1" s="1"/>
  <c r="D192" i="1" l="1"/>
  <c r="C194" i="1"/>
  <c r="D182" i="1"/>
  <c r="C184" i="1"/>
  <c r="C224" i="1"/>
  <c r="C203" i="1"/>
  <c r="C225" i="1" l="1"/>
  <c r="C204" i="1"/>
  <c r="D194" i="1"/>
  <c r="D184" i="1"/>
  <c r="C150" i="1"/>
  <c r="D68" i="1"/>
  <c r="C70" i="1"/>
  <c r="D225" i="1" l="1"/>
  <c r="D227" i="1"/>
  <c r="C227" i="1"/>
  <c r="D204" i="1"/>
  <c r="D206" i="1"/>
  <c r="C206" i="1"/>
  <c r="D150" i="1"/>
</calcChain>
</file>

<file path=xl/sharedStrings.xml><?xml version="1.0" encoding="utf-8"?>
<sst xmlns="http://schemas.openxmlformats.org/spreadsheetml/2006/main" count="327" uniqueCount="247">
  <si>
    <t>State of Rhode Island</t>
  </si>
  <si>
    <t>Office of the General Treasurer</t>
  </si>
  <si>
    <t>Collateralization of State Bank Deposits</t>
  </si>
  <si>
    <t xml:space="preserve">Moody's </t>
  </si>
  <si>
    <t>Deposit</t>
  </si>
  <si>
    <t>Collateral</t>
  </si>
  <si>
    <t>VERIBANC</t>
  </si>
  <si>
    <t>S&amp;P</t>
  </si>
  <si>
    <t>Bank</t>
  </si>
  <si>
    <t>Account Name</t>
  </si>
  <si>
    <t>Balance</t>
  </si>
  <si>
    <t xml:space="preserve">Report Filed </t>
  </si>
  <si>
    <t>Rating</t>
  </si>
  <si>
    <t>Bank Financial Strength</t>
  </si>
  <si>
    <t>LT Local Issuer Rating</t>
  </si>
  <si>
    <t>Citizens Bank</t>
  </si>
  <si>
    <t>Y</t>
  </si>
  <si>
    <t>A</t>
  </si>
  <si>
    <t xml:space="preserve">STATE OF RHODE ISLAND                   </t>
  </si>
  <si>
    <t>Employee Retirement</t>
  </si>
  <si>
    <t>Adult Correctional Institution</t>
  </si>
  <si>
    <t>Registry of Superior Court</t>
  </si>
  <si>
    <t>Dept of Human Services</t>
  </si>
  <si>
    <t>RI Clean Water Act</t>
  </si>
  <si>
    <t>Muncipal Employees Retirement</t>
  </si>
  <si>
    <t>Judicial Retirement</t>
  </si>
  <si>
    <t>State Police Retirement</t>
  </si>
  <si>
    <t>State of RI</t>
  </si>
  <si>
    <t>RI Advisory Commission on Aging</t>
  </si>
  <si>
    <t>Auto Equipment</t>
  </si>
  <si>
    <t>Correctional Industries</t>
  </si>
  <si>
    <t>Employment Security Benefit (DLT)</t>
  </si>
  <si>
    <t>Bond Capital</t>
  </si>
  <si>
    <t>DOT - Intersurface Transport Fund</t>
  </si>
  <si>
    <t>Child Support</t>
  </si>
  <si>
    <t>Tax Refund</t>
  </si>
  <si>
    <t>Tax Refund_Direct Deposit</t>
  </si>
  <si>
    <t>Supreme Court</t>
  </si>
  <si>
    <t>COURTS ESCROW BALANCE</t>
  </si>
  <si>
    <t>Bank RI</t>
  </si>
  <si>
    <t>N/R</t>
  </si>
  <si>
    <t>Internal Services Funds</t>
  </si>
  <si>
    <t>Permanent School</t>
  </si>
  <si>
    <t>Higher Education</t>
  </si>
  <si>
    <t>Industrial Building &amp; Mortgage Fund</t>
  </si>
  <si>
    <t>BBB</t>
  </si>
  <si>
    <t>DHS SSI Project Account</t>
  </si>
  <si>
    <t>Fleet Replacement Revolving Loan Fund</t>
  </si>
  <si>
    <t>Workers Comp/Assessed Fringe</t>
  </si>
  <si>
    <t>Health Insurance Active Employees</t>
  </si>
  <si>
    <t>Health Insurance - BOG Retirees</t>
  </si>
  <si>
    <t>Health Insurance Retirees</t>
  </si>
  <si>
    <t>Health Insurance - RIPTA Actives and Retirees</t>
  </si>
  <si>
    <t>Health Insurance - Judicial Retirees</t>
  </si>
  <si>
    <t>Health Insurance - Legislative Retirees</t>
  </si>
  <si>
    <t>Health Insurance - State Police Retirees</t>
  </si>
  <si>
    <t>State RI Disbursement Account</t>
  </si>
  <si>
    <t>Health Insurance - Teacher Retirees</t>
  </si>
  <si>
    <t>Washington Trust</t>
  </si>
  <si>
    <t>Recreational Area</t>
  </si>
  <si>
    <t xml:space="preserve">DBR Real Estate Escrow Account </t>
  </si>
  <si>
    <t>Dredging Fund</t>
  </si>
  <si>
    <t>RICAP Fund</t>
  </si>
  <si>
    <t>Bank of America</t>
  </si>
  <si>
    <t>A-</t>
  </si>
  <si>
    <t>Payroll A Account</t>
  </si>
  <si>
    <t>State of RI Prov Plantations</t>
  </si>
  <si>
    <t>State of RI Dept For Children</t>
  </si>
  <si>
    <t>Dept of Human Svcs</t>
  </si>
  <si>
    <t>Special Payroll Account</t>
  </si>
  <si>
    <t>Pension Direct Deposit</t>
  </si>
  <si>
    <t>RI Dept Employment &amp; Training</t>
  </si>
  <si>
    <t>RI Department of Employment</t>
  </si>
  <si>
    <t>General Fund</t>
  </si>
  <si>
    <t>State University College Fund</t>
  </si>
  <si>
    <t>RI Prov Plan Empl and Training Div</t>
  </si>
  <si>
    <t>State of RI Dem Division Of</t>
  </si>
  <si>
    <t>RI Prov Plant Emp Training Div</t>
  </si>
  <si>
    <t>State Lottery Fund</t>
  </si>
  <si>
    <t>General Public Assistance</t>
  </si>
  <si>
    <t>Supportive Svcs Payroll</t>
  </si>
  <si>
    <t>Recreation Area Fund</t>
  </si>
  <si>
    <t>State of Rhode Island Eleanor</t>
  </si>
  <si>
    <t>William Davies Jr Voo Tech</t>
  </si>
  <si>
    <t>Rhode Island Dept of Children, Youth and Families</t>
  </si>
  <si>
    <t>Imprest D</t>
  </si>
  <si>
    <t>Imprest Cash</t>
  </si>
  <si>
    <t>Adult Correctional</t>
  </si>
  <si>
    <t>Clerk of Superior Court</t>
  </si>
  <si>
    <t>State of RI &amp; Prov Plant</t>
  </si>
  <si>
    <t>Imprest B</t>
  </si>
  <si>
    <t>Imprest A</t>
  </si>
  <si>
    <t>RI Community Living &amp; Supports</t>
  </si>
  <si>
    <t>RHODE ISLAND DEPT OF CHILDREN YOUTH AND</t>
  </si>
  <si>
    <t>University of Rhode Island</t>
  </si>
  <si>
    <t>RIm State Police Confidential</t>
  </si>
  <si>
    <t>WM M Davies Jr Career &amp; Tech H</t>
  </si>
  <si>
    <t>URI-Fed Dist</t>
  </si>
  <si>
    <t>URI Loan Funds</t>
  </si>
  <si>
    <t>State Infrastructure Bank Fund</t>
  </si>
  <si>
    <t>URI Ryan Center Operations</t>
  </si>
  <si>
    <t>URI Boss Operating</t>
  </si>
  <si>
    <t>Webster Bank</t>
  </si>
  <si>
    <t>Bond Capital Invst</t>
  </si>
  <si>
    <t>DMV Lockbox</t>
  </si>
  <si>
    <t>ERS Inv Fund</t>
  </si>
  <si>
    <t>Fleet Replacement Invst</t>
  </si>
  <si>
    <t>General Fund Invst</t>
  </si>
  <si>
    <t>Highway Fund Invst</t>
  </si>
  <si>
    <t>Lottery Fund Invst</t>
  </si>
  <si>
    <t>MERS Invst Fund</t>
  </si>
  <si>
    <t>RI Public Rail Corporation Fund</t>
  </si>
  <si>
    <t>RICAP Invst Fund</t>
  </si>
  <si>
    <t>Taxation Credit</t>
  </si>
  <si>
    <t>TDI Fund Invst</t>
  </si>
  <si>
    <t xml:space="preserve"> </t>
  </si>
  <si>
    <t>Moody's Long-Term Bank Deposit Ratings:</t>
  </si>
  <si>
    <t>VERIBANC Ratings:</t>
  </si>
  <si>
    <t>Aaa</t>
  </si>
  <si>
    <t>Highest Rating, exceptional credit quality and smallest degree of risk.</t>
  </si>
  <si>
    <t>GREEN</t>
  </si>
  <si>
    <t>The institution’s equity exceeds a modest percentage of its assets and had positive net</t>
  </si>
  <si>
    <t>Aa</t>
  </si>
  <si>
    <t>Excellent credit quality, susceptibility of long term risks appear somewhat greater.</t>
  </si>
  <si>
    <t>income during the most recent reporting period.</t>
  </si>
  <si>
    <t>Good credit quality, could suggest a susceptibility to impairment over the long term.</t>
  </si>
  <si>
    <t>YELLOW</t>
  </si>
  <si>
    <t xml:space="preserve">The institution’s equity is at a minimal percentage of its assets or it incurred a net loss </t>
  </si>
  <si>
    <t>Baa</t>
  </si>
  <si>
    <r>
      <rPr>
        <sz val="10"/>
        <rFont val="Arial"/>
        <family val="2"/>
      </rPr>
      <t>Adequate credit quality, certain protective elements may be lacking over a great length of tim</t>
    </r>
    <r>
      <rPr>
        <b/>
        <sz val="10"/>
        <rFont val="Arial"/>
        <family val="2"/>
      </rPr>
      <t>e.</t>
    </r>
  </si>
  <si>
    <t>during the most recent reporting period.</t>
  </si>
  <si>
    <t xml:space="preserve">Ba </t>
  </si>
  <si>
    <t xml:space="preserve">Questionable credit quality, ability to punctually meet deposit obligations may be unceratin. </t>
  </si>
  <si>
    <t>RED</t>
  </si>
  <si>
    <t xml:space="preserve">The institution’s equity is less than a minimal percentage of its assets or it incurred a </t>
  </si>
  <si>
    <t>B</t>
  </si>
  <si>
    <t>Poor credit quality, assurance of punctual payment deposit obligations over time is small.</t>
  </si>
  <si>
    <t>significant net loss during the most recent reporting period (or both).</t>
  </si>
  <si>
    <t>Caa</t>
  </si>
  <si>
    <t>Extrememly poor credit quality, could be in default, danger with regard to financial capacity.</t>
  </si>
  <si>
    <t xml:space="preserve">Ca </t>
  </si>
  <si>
    <t xml:space="preserve">Usually in default on their deposit obligations. </t>
  </si>
  <si>
    <t>***</t>
  </si>
  <si>
    <t>Very Strong</t>
  </si>
  <si>
    <t>C</t>
  </si>
  <si>
    <t xml:space="preserve">Usually in default and potential recovery values are low. </t>
  </si>
  <si>
    <t>**</t>
  </si>
  <si>
    <t xml:space="preserve">Strong </t>
  </si>
  <si>
    <t>Modifiers:</t>
  </si>
  <si>
    <t>*</t>
  </si>
  <si>
    <t>Moderate</t>
  </si>
  <si>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= Bank is at higher end of its letter-rating category, </t>
    </r>
    <r>
      <rPr>
        <b/>
        <sz val="10"/>
        <rFont val="Arial"/>
        <family val="2"/>
      </rPr>
      <t>2</t>
    </r>
    <r>
      <rPr>
        <sz val="10"/>
        <rFont val="Arial"/>
        <family val="2"/>
      </rPr>
      <t xml:space="preserve">- indicates a mid-range ranking,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- indicates </t>
    </r>
  </si>
  <si>
    <t>No Stars</t>
  </si>
  <si>
    <t>Poor</t>
  </si>
  <si>
    <r>
      <t xml:space="preserve">the bank is in the lower end of its letter-rating category, </t>
    </r>
    <r>
      <rPr>
        <b/>
        <sz val="10"/>
        <rFont val="Arial"/>
        <family val="2"/>
      </rPr>
      <t xml:space="preserve">Asterisk </t>
    </r>
    <r>
      <rPr>
        <b/>
        <sz val="12"/>
        <rFont val="Arial"/>
        <family val="2"/>
      </rPr>
      <t>*</t>
    </r>
    <r>
      <rPr>
        <sz val="10"/>
        <rFont val="Arial"/>
        <family val="2"/>
      </rPr>
      <t>- indicates improving quality.</t>
    </r>
  </si>
  <si>
    <t>Blue Ribbon Bank</t>
  </si>
  <si>
    <t>S&amp;P Long-Term Debt Ratings:</t>
  </si>
  <si>
    <t>Moody's Bank Financial Strength Rating Definitions</t>
  </si>
  <si>
    <t>AAA</t>
  </si>
  <si>
    <t>Highest rating, extremely strong.</t>
  </si>
  <si>
    <t xml:space="preserve">Banks rated A possess superior intrinsic financial strength. </t>
  </si>
  <si>
    <t xml:space="preserve">AA </t>
  </si>
  <si>
    <t>Differs slightly from highest rating, very strong.</t>
  </si>
  <si>
    <t>Banks rated B possess strong intrinsic financial strength.</t>
  </si>
  <si>
    <t>Somewhat more susceptible to adverse effects of change in economic condition, strong.</t>
  </si>
  <si>
    <t>Banks rated C possess adequate intrinsic financial strength.</t>
  </si>
  <si>
    <t>Exhibits adequate protection parameters.</t>
  </si>
  <si>
    <t>D</t>
  </si>
  <si>
    <t>Banks rated D display modest intrinsic financial strenth, potentially requiring outside support.</t>
  </si>
  <si>
    <t>BB, B</t>
  </si>
  <si>
    <t>Have significant speculative characteristics. BB least speculative, B highest degree.</t>
  </si>
  <si>
    <t>E</t>
  </si>
  <si>
    <t>Banks rated E display very modest intrinsic financial strength, with high likelihood of outside support.</t>
  </si>
  <si>
    <t>CCC, CC, C</t>
  </si>
  <si>
    <t>Have significant speculative characteristics. CCC least speculative, C highest degree.</t>
  </si>
  <si>
    <t>Payment default</t>
  </si>
  <si>
    <t>+ or - show relative standing within the category.</t>
  </si>
  <si>
    <t>TD Bank</t>
  </si>
  <si>
    <t>State of Rhode Island Investment</t>
  </si>
  <si>
    <t>DEM Lockbox</t>
  </si>
  <si>
    <t>ERS INVESTMENT FUND</t>
  </si>
  <si>
    <t>GF INVESTMENT</t>
  </si>
  <si>
    <t>LOTTERY INVESTMENT</t>
  </si>
  <si>
    <t>RICAP INVESTMENT</t>
  </si>
  <si>
    <t>TDI INVESTMENT ACCT</t>
  </si>
  <si>
    <t>CD Investment</t>
  </si>
  <si>
    <t xml:space="preserve">State of RI </t>
  </si>
  <si>
    <t>GF -COURTS-Merchant/Standard Deposit Account</t>
  </si>
  <si>
    <t>ⱡ =</t>
  </si>
  <si>
    <t>A1/C</t>
  </si>
  <si>
    <t>AA-</t>
  </si>
  <si>
    <t>A2/C-</t>
  </si>
  <si>
    <t>Santander Bank</t>
  </si>
  <si>
    <t>Baa1/N/R</t>
  </si>
  <si>
    <t>As of June 30, 2015</t>
  </si>
  <si>
    <t>Aa1/B</t>
  </si>
  <si>
    <t>GREEN/***/BB</t>
  </si>
  <si>
    <t>BB</t>
  </si>
  <si>
    <t>GREEN/*</t>
  </si>
  <si>
    <t>N/A</t>
  </si>
  <si>
    <t>GREEN/***</t>
  </si>
  <si>
    <t>Modifiers</t>
  </si>
  <si>
    <t>Taxation Portal</t>
  </si>
  <si>
    <t>RI State Lottery Prize Fund</t>
  </si>
  <si>
    <t>URI-Research</t>
  </si>
  <si>
    <t>State of RI Cross States Tax Refund Offset</t>
  </si>
  <si>
    <t>STATE OF RI AND PROV PLANT</t>
  </si>
  <si>
    <t>TOPS</t>
  </si>
  <si>
    <t>RI Prov Plant TDI Benefit Fund</t>
  </si>
  <si>
    <t>State of RI Payroll</t>
  </si>
  <si>
    <t>Higher Education Investment</t>
  </si>
  <si>
    <t>Health RIPTA Investment</t>
  </si>
  <si>
    <t>Historical Preservation Investment</t>
  </si>
  <si>
    <t>RI Industrial Funds Investment</t>
  </si>
  <si>
    <t>University College Investment</t>
  </si>
  <si>
    <t>HIF Active Investment</t>
  </si>
  <si>
    <t>General Fund Hava Investment</t>
  </si>
  <si>
    <t>Permanent School Investment</t>
  </si>
  <si>
    <t>Auto Equipment Investment</t>
  </si>
  <si>
    <t>Fleet Replacement Revolving Investment</t>
  </si>
  <si>
    <t>Assessed Fringe Investment</t>
  </si>
  <si>
    <t>MERS Investment</t>
  </si>
  <si>
    <t>ERS Investment</t>
  </si>
  <si>
    <t>Teachers Retiree Health Investment</t>
  </si>
  <si>
    <t>Judicial Retiree Health Investment</t>
  </si>
  <si>
    <t>Legislative Retiree Health Investment</t>
  </si>
  <si>
    <t>Health Bog Retiree Investment</t>
  </si>
  <si>
    <t>Historical Tax Credit Investment</t>
  </si>
  <si>
    <t>State Police Retiree Health Investment</t>
  </si>
  <si>
    <t>Lottery Investment</t>
  </si>
  <si>
    <t>Clean Water Invesment</t>
  </si>
  <si>
    <t>Health Fund Retiree Investmens</t>
  </si>
  <si>
    <t>Bond Capital Investment</t>
  </si>
  <si>
    <t>RICAP Investment</t>
  </si>
  <si>
    <t>TDI Investment</t>
  </si>
  <si>
    <t>Highway ISTEA Investment</t>
  </si>
  <si>
    <t xml:space="preserve">General Fund Investment </t>
  </si>
  <si>
    <t>TDI Investment Account</t>
  </si>
  <si>
    <t>Customers Bank</t>
  </si>
  <si>
    <t>Excess (+) / Shortage (-)</t>
  </si>
  <si>
    <t xml:space="preserve">In certain circumstances, Treasury may accept a letter of credit from a Federal Home Loan Bank covering 100% of deposits in lieu of pledged securities at 102% of deposits. </t>
  </si>
  <si>
    <t>Total Collateral Posted  / %</t>
  </si>
  <si>
    <t>Required Collateral / %</t>
  </si>
  <si>
    <t>L-T Bank Deposit/</t>
  </si>
  <si>
    <t>Total Deposits w/bank as of 6/30/15</t>
  </si>
  <si>
    <t>* =</t>
  </si>
  <si>
    <t>Increased deposit activity at fiscal close caused collateral levels to fall under the 102% target in accounts at Webster Bank. However, collateral remained in excess of 100% of deposits and the bank immediately increased pledged securities to rectify the shortfall.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</si>
</sst>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0.0%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.5"/>
      <name val="Arial"/>
      <family val="2"/>
    </font>
    <font>
      <sz val="11"/>
      <color indexed="8"/>
      <name val="Calibri"/>
      <family val="2"/>
    </font>
    <font>
      <u/>
      <sz val="12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4">
    <xf numFmtId="164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2" fillId="5" borderId="0" applyNumberFormat="0" applyBorder="0" applyAlignment="0" applyProtection="0"/>
    <xf numFmtId="164" fontId="2" fillId="5" borderId="0" applyNumberFormat="0" applyBorder="0" applyAlignment="0" applyProtection="0"/>
    <xf numFmtId="164" fontId="2" fillId="5" borderId="0" applyNumberFormat="0" applyBorder="0" applyAlignment="0" applyProtection="0"/>
    <xf numFmtId="164" fontId="3" fillId="3" borderId="0" applyNumberFormat="0" applyBorder="0" applyAlignment="0" applyProtection="0"/>
    <xf numFmtId="164" fontId="3" fillId="3" borderId="0" applyNumberFormat="0" applyBorder="0" applyAlignment="0" applyProtection="0"/>
    <xf numFmtId="164" fontId="3" fillId="3" borderId="0" applyNumberFormat="0" applyBorder="0" applyAlignment="0" applyProtection="0"/>
    <xf numFmtId="164" fontId="3" fillId="3" borderId="0" applyNumberFormat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2" fillId="0" borderId="0"/>
    <xf numFmtId="0" fontId="2" fillId="0" borderId="0"/>
    <xf numFmtId="164" fontId="5" fillId="0" borderId="0"/>
    <xf numFmtId="0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5" fillId="0" borderId="0"/>
    <xf numFmtId="164" fontId="5" fillId="0" borderId="0"/>
    <xf numFmtId="0" fontId="5" fillId="0" borderId="0"/>
    <xf numFmtId="164" fontId="5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2" fillId="0" borderId="0"/>
    <xf numFmtId="164" fontId="5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98">
    <xf numFmtId="164" fontId="0" fillId="0" borderId="0" xfId="0"/>
    <xf numFmtId="164" fontId="8" fillId="0" borderId="0" xfId="0" applyFont="1" applyFill="1" applyBorder="1"/>
    <xf numFmtId="164" fontId="8" fillId="0" borderId="0" xfId="0" applyFont="1" applyFill="1" applyBorder="1" applyAlignment="1">
      <alignment horizontal="left"/>
    </xf>
    <xf numFmtId="164" fontId="0" fillId="0" borderId="0" xfId="0" applyFill="1" applyBorder="1"/>
    <xf numFmtId="164" fontId="5" fillId="0" borderId="0" xfId="0" applyFont="1" applyFill="1" applyBorder="1"/>
    <xf numFmtId="164" fontId="5" fillId="0" borderId="0" xfId="0" applyFont="1" applyFill="1" applyBorder="1" applyAlignment="1"/>
    <xf numFmtId="164" fontId="8" fillId="0" borderId="0" xfId="0" applyFont="1" applyFill="1" applyBorder="1" applyAlignment="1"/>
    <xf numFmtId="164" fontId="12" fillId="0" borderId="0" xfId="0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  <xf numFmtId="164" fontId="13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/>
    <xf numFmtId="164" fontId="14" fillId="0" borderId="0" xfId="0" applyFont="1" applyFill="1" applyBorder="1"/>
    <xf numFmtId="164" fontId="4" fillId="0" borderId="0" xfId="0" applyFont="1" applyFill="1" applyBorder="1"/>
    <xf numFmtId="164" fontId="13" fillId="0" borderId="0" xfId="0" applyFont="1" applyFill="1" applyBorder="1"/>
    <xf numFmtId="49" fontId="4" fillId="0" borderId="0" xfId="0" applyNumberFormat="1" applyFont="1" applyFill="1" applyBorder="1"/>
    <xf numFmtId="164" fontId="16" fillId="0" borderId="0" xfId="0" applyFont="1" applyFill="1" applyBorder="1"/>
    <xf numFmtId="164" fontId="9" fillId="0" borderId="0" xfId="0" applyFont="1" applyFill="1" applyBorder="1"/>
    <xf numFmtId="165" fontId="4" fillId="0" borderId="0" xfId="0" applyNumberFormat="1" applyFont="1" applyFill="1" applyBorder="1"/>
    <xf numFmtId="9" fontId="4" fillId="0" borderId="0" xfId="2" applyFont="1" applyFill="1" applyBorder="1"/>
    <xf numFmtId="164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4" fontId="7" fillId="0" borderId="0" xfId="0" applyFont="1" applyFill="1" applyBorder="1" applyAlignment="1">
      <alignment horizontal="left"/>
    </xf>
    <xf numFmtId="164" fontId="0" fillId="0" borderId="0" xfId="0" applyFill="1" applyBorder="1" applyAlignment="1">
      <alignment horizontal="center"/>
    </xf>
    <xf numFmtId="164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164" fontId="0" fillId="0" borderId="0" xfId="0" applyNumberFormat="1" applyFill="1" applyBorder="1"/>
    <xf numFmtId="164" fontId="7" fillId="0" borderId="0" xfId="0" applyFont="1" applyFill="1" applyBorder="1" applyAlignment="1">
      <alignment horizontal="center"/>
    </xf>
    <xf numFmtId="164" fontId="9" fillId="0" borderId="0" xfId="0" applyFont="1" applyFill="1" applyBorder="1" applyAlignment="1">
      <alignment horizontal="center"/>
    </xf>
    <xf numFmtId="165" fontId="9" fillId="0" borderId="0" xfId="1" applyNumberFormat="1" applyFont="1" applyFill="1" applyBorder="1"/>
    <xf numFmtId="49" fontId="0" fillId="0" borderId="0" xfId="0" applyNumberFormat="1" applyFill="1" applyBorder="1"/>
    <xf numFmtId="165" fontId="5" fillId="0" borderId="0" xfId="1" applyNumberFormat="1" applyFill="1" applyBorder="1"/>
    <xf numFmtId="165" fontId="0" fillId="0" borderId="0" xfId="0" applyNumberFormat="1" applyFill="1" applyBorder="1"/>
    <xf numFmtId="164" fontId="5" fillId="0" borderId="0" xfId="0" applyFont="1" applyFill="1" applyBorder="1" applyAlignment="1">
      <alignment horizontal="right"/>
    </xf>
    <xf numFmtId="164" fontId="4" fillId="0" borderId="0" xfId="0" applyFont="1" applyFill="1" applyBorder="1" applyAlignment="1">
      <alignment horizontal="left"/>
    </xf>
    <xf numFmtId="164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/>
    <xf numFmtId="165" fontId="8" fillId="0" borderId="0" xfId="1" applyNumberFormat="1" applyFont="1" applyFill="1" applyBorder="1"/>
    <xf numFmtId="9" fontId="8" fillId="0" borderId="0" xfId="2" applyFont="1" applyFill="1" applyBorder="1"/>
    <xf numFmtId="9" fontId="0" fillId="0" borderId="0" xfId="2" applyFont="1" applyFill="1" applyBorder="1"/>
    <xf numFmtId="49" fontId="5" fillId="0" borderId="0" xfId="0" applyNumberFormat="1" applyFont="1" applyFill="1" applyBorder="1"/>
    <xf numFmtId="9" fontId="5" fillId="0" borderId="0" xfId="2" applyFont="1" applyFill="1" applyBorder="1"/>
    <xf numFmtId="164" fontId="0" fillId="0" borderId="0" xfId="0" quotePrefix="1" applyFill="1" applyBorder="1"/>
    <xf numFmtId="49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9" fontId="8" fillId="0" borderId="0" xfId="2" applyFont="1" applyFill="1" applyBorder="1" applyAlignment="1"/>
    <xf numFmtId="164" fontId="7" fillId="6" borderId="0" xfId="0" applyFont="1" applyFill="1" applyBorder="1" applyAlignment="1">
      <alignment horizontal="left"/>
    </xf>
    <xf numFmtId="164" fontId="4" fillId="6" borderId="0" xfId="0" applyFont="1" applyFill="1" applyBorder="1"/>
    <xf numFmtId="165" fontId="4" fillId="6" borderId="0" xfId="1" applyNumberFormat="1" applyFont="1" applyFill="1" applyBorder="1"/>
    <xf numFmtId="164" fontId="4" fillId="6" borderId="0" xfId="0" applyFont="1" applyFill="1" applyBorder="1" applyAlignment="1">
      <alignment horizontal="center"/>
    </xf>
    <xf numFmtId="164" fontId="10" fillId="6" borderId="0" xfId="0" applyFont="1" applyFill="1" applyBorder="1"/>
    <xf numFmtId="165" fontId="10" fillId="6" borderId="0" xfId="1" applyNumberFormat="1" applyFont="1" applyFill="1" applyBorder="1"/>
    <xf numFmtId="9" fontId="10" fillId="6" borderId="0" xfId="2" applyFont="1" applyFill="1" applyBorder="1"/>
    <xf numFmtId="164" fontId="14" fillId="0" borderId="0" xfId="0" applyNumberFormat="1" applyFont="1" applyFill="1" applyBorder="1"/>
    <xf numFmtId="164" fontId="16" fillId="0" borderId="0" xfId="0" applyFont="1" applyFill="1" applyBorder="1" applyAlignment="1">
      <alignment horizontal="center"/>
    </xf>
    <xf numFmtId="164" fontId="14" fillId="0" borderId="0" xfId="0" applyFont="1" applyFill="1" applyBorder="1" applyAlignment="1">
      <alignment horizontal="center"/>
    </xf>
    <xf numFmtId="164" fontId="15" fillId="0" borderId="0" xfId="0" applyFont="1" applyFill="1" applyBorder="1" applyAlignment="1">
      <alignment horizontal="center"/>
    </xf>
    <xf numFmtId="164" fontId="15" fillId="0" borderId="0" xfId="0" applyFont="1" applyFill="1" applyBorder="1" applyAlignment="1"/>
    <xf numFmtId="164" fontId="17" fillId="0" borderId="0" xfId="0" applyFont="1" applyAlignment="1">
      <alignment horizontal="left"/>
    </xf>
    <xf numFmtId="164" fontId="5" fillId="0" borderId="0" xfId="0" applyFont="1" applyAlignment="1">
      <alignment horizontal="right"/>
    </xf>
    <xf numFmtId="164" fontId="9" fillId="6" borderId="0" xfId="0" applyFont="1" applyFill="1" applyBorder="1" applyAlignment="1">
      <alignment horizontal="center"/>
    </xf>
    <xf numFmtId="164" fontId="9" fillId="6" borderId="0" xfId="0" applyFont="1" applyFill="1" applyBorder="1"/>
    <xf numFmtId="165" fontId="9" fillId="6" borderId="0" xfId="1" applyNumberFormat="1" applyFont="1" applyFill="1" applyBorder="1"/>
    <xf numFmtId="164" fontId="7" fillId="6" borderId="0" xfId="0" applyFont="1" applyFill="1" applyBorder="1" applyAlignment="1">
      <alignment horizontal="center"/>
    </xf>
    <xf numFmtId="165" fontId="9" fillId="6" borderId="0" xfId="1" applyNumberFormat="1" applyFont="1" applyFill="1" applyBorder="1" applyAlignment="1">
      <alignment horizontal="center"/>
    </xf>
    <xf numFmtId="165" fontId="18" fillId="6" borderId="0" xfId="1" applyNumberFormat="1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2" xfId="0" applyNumberFormat="1" applyFont="1" applyFill="1" applyBorder="1"/>
    <xf numFmtId="164" fontId="4" fillId="0" borderId="2" xfId="0" applyFont="1" applyFill="1" applyBorder="1"/>
    <xf numFmtId="165" fontId="4" fillId="0" borderId="2" xfId="0" applyNumberFormat="1" applyFont="1" applyFill="1" applyBorder="1"/>
    <xf numFmtId="9" fontId="4" fillId="0" borderId="2" xfId="2" applyFont="1" applyFill="1" applyBorder="1"/>
    <xf numFmtId="164" fontId="9" fillId="0" borderId="2" xfId="0" applyFont="1" applyFill="1" applyBorder="1"/>
    <xf numFmtId="164" fontId="4" fillId="0" borderId="0" xfId="0" applyFont="1" applyFill="1" applyBorder="1" applyAlignment="1">
      <alignment horizontal="center"/>
    </xf>
    <xf numFmtId="164" fontId="4" fillId="0" borderId="0" xfId="0" applyFont="1" applyFill="1" applyBorder="1" applyAlignment="1"/>
    <xf numFmtId="164" fontId="4" fillId="0" borderId="3" xfId="0" applyFont="1" applyFill="1" applyBorder="1"/>
    <xf numFmtId="165" fontId="4" fillId="0" borderId="3" xfId="1" applyNumberFormat="1" applyFont="1" applyFill="1" applyBorder="1"/>
    <xf numFmtId="165" fontId="4" fillId="0" borderId="3" xfId="0" applyNumberFormat="1" applyFont="1" applyFill="1" applyBorder="1"/>
    <xf numFmtId="9" fontId="4" fillId="0" borderId="3" xfId="2" applyFont="1" applyFill="1" applyBorder="1"/>
    <xf numFmtId="164" fontId="4" fillId="0" borderId="3" xfId="0" applyFont="1" applyFill="1" applyBorder="1" applyAlignment="1">
      <alignment horizontal="center"/>
    </xf>
    <xf numFmtId="166" fontId="4" fillId="0" borderId="0" xfId="2" applyNumberFormat="1" applyFont="1" applyFill="1" applyBorder="1"/>
    <xf numFmtId="166" fontId="4" fillId="0" borderId="2" xfId="2" applyNumberFormat="1" applyFont="1" applyFill="1" applyBorder="1"/>
    <xf numFmtId="166" fontId="4" fillId="0" borderId="0" xfId="0" applyNumberFormat="1" applyFont="1" applyFill="1" applyBorder="1"/>
    <xf numFmtId="166" fontId="4" fillId="6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166" fontId="4" fillId="0" borderId="3" xfId="0" applyNumberFormat="1" applyFont="1" applyFill="1" applyBorder="1"/>
    <xf numFmtId="166" fontId="4" fillId="0" borderId="0" xfId="1" applyNumberFormat="1" applyFont="1" applyFill="1" applyBorder="1"/>
    <xf numFmtId="164" fontId="10" fillId="6" borderId="2" xfId="0" applyFont="1" applyFill="1" applyBorder="1"/>
    <xf numFmtId="165" fontId="10" fillId="6" borderId="2" xfId="1" applyNumberFormat="1" applyFont="1" applyFill="1" applyBorder="1"/>
    <xf numFmtId="9" fontId="10" fillId="6" borderId="2" xfId="2" applyFont="1" applyFill="1" applyBorder="1"/>
    <xf numFmtId="0" fontId="10" fillId="6" borderId="4" xfId="0" applyNumberFormat="1" applyFont="1" applyFill="1" applyBorder="1"/>
    <xf numFmtId="165" fontId="10" fillId="6" borderId="4" xfId="1" applyNumberFormat="1" applyFont="1" applyFill="1" applyBorder="1"/>
    <xf numFmtId="9" fontId="10" fillId="6" borderId="4" xfId="2" applyFont="1" applyFill="1" applyBorder="1"/>
    <xf numFmtId="164" fontId="8" fillId="0" borderId="0" xfId="0" applyFont="1" applyFill="1" applyBorder="1" applyAlignment="1">
      <alignment horizontal="right"/>
    </xf>
    <xf numFmtId="164" fontId="4" fillId="0" borderId="0" xfId="0" applyFont="1" applyFill="1" applyBorder="1" applyAlignment="1">
      <alignment horizontal="center"/>
    </xf>
  </cellXfs>
  <cellStyles count="154">
    <cellStyle name="20% - Accent1 2" xfId="3"/>
    <cellStyle name="20% - Accent1 3" xfId="4"/>
    <cellStyle name="20% - Accent1 4" xfId="5"/>
    <cellStyle name="40% - Accent1 2" xfId="6"/>
    <cellStyle name="40% - Accent1 3" xfId="7"/>
    <cellStyle name="40% - Accent1 4" xfId="8"/>
    <cellStyle name="Accent1 2" xfId="9"/>
    <cellStyle name="Accent1 2 2" xfId="10"/>
    <cellStyle name="Accent1 3" xfId="11"/>
    <cellStyle name="Accent1 4" xfId="12"/>
    <cellStyle name="Comma" xfId="1" builtinId="3"/>
    <cellStyle name="Comma 10" xfId="152"/>
    <cellStyle name="Comma 2" xfId="13"/>
    <cellStyle name="Comma 3" xfId="14"/>
    <cellStyle name="Comma 3 2" xfId="15"/>
    <cellStyle name="Comma 4" xfId="16"/>
    <cellStyle name="Comma 4 2" xfId="17"/>
    <cellStyle name="Comma 4 2 2" xfId="18"/>
    <cellStyle name="Comma 4 3" xfId="19"/>
    <cellStyle name="Comma 5" xfId="20"/>
    <cellStyle name="Comma 6" xfId="21"/>
    <cellStyle name="Comma 7" xfId="22"/>
    <cellStyle name="Comma 7 2" xfId="23"/>
    <cellStyle name="Comma 8" xfId="24"/>
    <cellStyle name="Comma 9" xfId="25"/>
    <cellStyle name="Currency 2" xfId="26"/>
    <cellStyle name="Currency 2 2" xfId="27"/>
    <cellStyle name="Currency 3" xfId="28"/>
    <cellStyle name="Currency 4" xfId="29"/>
    <cellStyle name="Currency 4 2" xfId="30"/>
    <cellStyle name="Currency 4 2 2" xfId="31"/>
    <cellStyle name="Currency 4 3" xfId="32"/>
    <cellStyle name="Currency 5" xfId="33"/>
    <cellStyle name="Currency 6" xfId="34"/>
    <cellStyle name="Currency 7" xfId="35"/>
    <cellStyle name="Currency 7 2" xfId="36"/>
    <cellStyle name="Currency 8" xfId="37"/>
    <cellStyle name="Currency 9" xfId="38"/>
    <cellStyle name="Normal" xfId="0" builtinId="0"/>
    <cellStyle name="Normal 10" xfId="39"/>
    <cellStyle name="Normal 10 2" xfId="40"/>
    <cellStyle name="Normal 10 2 2" xfId="41"/>
    <cellStyle name="Normal 10 2 2 2" xfId="42"/>
    <cellStyle name="Normal 10 2 3" xfId="43"/>
    <cellStyle name="Normal 10 2_Sheet2" xfId="44"/>
    <cellStyle name="Normal 10 3" xfId="45"/>
    <cellStyle name="Normal 10 4" xfId="46"/>
    <cellStyle name="Normal 10_Sheet2" xfId="47"/>
    <cellStyle name="Normal 11" xfId="48"/>
    <cellStyle name="Normal 12" xfId="49"/>
    <cellStyle name="Normal 13" xfId="50"/>
    <cellStyle name="Normal 13 2" xfId="51"/>
    <cellStyle name="Normal 14" xfId="52"/>
    <cellStyle name="Normal 14 2" xfId="53"/>
    <cellStyle name="Normal 15" xfId="54"/>
    <cellStyle name="Normal 16" xfId="55"/>
    <cellStyle name="Normal 17" xfId="56"/>
    <cellStyle name="Normal 18" xfId="57"/>
    <cellStyle name="Normal 19" xfId="58"/>
    <cellStyle name="Normal 2" xfId="59"/>
    <cellStyle name="Normal 2 10" xfId="60"/>
    <cellStyle name="Normal 2 2" xfId="61"/>
    <cellStyle name="Normal 2 2 2" xfId="62"/>
    <cellStyle name="Normal 2 2 3" xfId="63"/>
    <cellStyle name="Normal 2 2_Sheet2" xfId="64"/>
    <cellStyle name="Normal 2 3" xfId="65"/>
    <cellStyle name="Normal 2 3 2" xfId="66"/>
    <cellStyle name="Normal 2 3_Sheet2" xfId="67"/>
    <cellStyle name="Normal 2 4" xfId="68"/>
    <cellStyle name="Normal 2 4 2" xfId="69"/>
    <cellStyle name="Normal 2 4_Sheet2" xfId="70"/>
    <cellStyle name="Normal 2 5" xfId="71"/>
    <cellStyle name="Normal 2 5 2" xfId="72"/>
    <cellStyle name="Normal 2 5_Sheet2" xfId="73"/>
    <cellStyle name="Normal 2 6" xfId="74"/>
    <cellStyle name="Normal 2 7" xfId="75"/>
    <cellStyle name="Normal 2 8" xfId="76"/>
    <cellStyle name="Normal 2 9" xfId="77"/>
    <cellStyle name="Normal 2_Sheet2" xfId="78"/>
    <cellStyle name="Normal 20" xfId="79"/>
    <cellStyle name="Normal 21" xfId="150"/>
    <cellStyle name="Normal 22" xfId="151"/>
    <cellStyle name="Normal 23" xfId="153"/>
    <cellStyle name="Normal 3" xfId="80"/>
    <cellStyle name="Normal 3 2" xfId="81"/>
    <cellStyle name="Normal 3 3" xfId="82"/>
    <cellStyle name="Normal 3_Sheet2" xfId="83"/>
    <cellStyle name="Normal 4" xfId="84"/>
    <cellStyle name="Normal 4 2" xfId="85"/>
    <cellStyle name="Normal 4 2 2" xfId="86"/>
    <cellStyle name="Normal 4 2_Sheet2" xfId="87"/>
    <cellStyle name="Normal 4 3" xfId="88"/>
    <cellStyle name="Normal 4 3 2" xfId="89"/>
    <cellStyle name="Normal 4 3_Sheet2" xfId="90"/>
    <cellStyle name="Normal 4 4" xfId="91"/>
    <cellStyle name="Normal 4_Sheet2" xfId="92"/>
    <cellStyle name="Normal 5" xfId="93"/>
    <cellStyle name="Normal 5 2" xfId="94"/>
    <cellStyle name="Normal 5 2 2" xfId="95"/>
    <cellStyle name="Normal 5 2_Sheet2" xfId="96"/>
    <cellStyle name="Normal 5 3" xfId="97"/>
    <cellStyle name="Normal 5 3 2" xfId="98"/>
    <cellStyle name="Normal 5 3 2 2" xfId="99"/>
    <cellStyle name="Normal 5 3 2_Sheet2" xfId="100"/>
    <cellStyle name="Normal 5 3 3" xfId="101"/>
    <cellStyle name="Normal 5 3_PROOF_2009_FY_ANNUAL_REPORT_OF_THE_TREASURY_DEPT1" xfId="102"/>
    <cellStyle name="Normal 5 4" xfId="103"/>
    <cellStyle name="Normal 5_Sheet2" xfId="104"/>
    <cellStyle name="Normal 6" xfId="105"/>
    <cellStyle name="Normal 6 2" xfId="106"/>
    <cellStyle name="Normal 6 2 2" xfId="107"/>
    <cellStyle name="Normal 6 2 2 2" xfId="108"/>
    <cellStyle name="Normal 6 2 2 2 2" xfId="109"/>
    <cellStyle name="Normal 6 2 2 2 3" xfId="110"/>
    <cellStyle name="Normal 6 2 2 2_Sheet2" xfId="111"/>
    <cellStyle name="Normal 6 2 2 3" xfId="112"/>
    <cellStyle name="Normal 6 2 2 4" xfId="113"/>
    <cellStyle name="Normal 6 2 2_Sheet2" xfId="114"/>
    <cellStyle name="Normal 6 2 3" xfId="115"/>
    <cellStyle name="Normal 6 2 4" xfId="116"/>
    <cellStyle name="Normal 6 2 5" xfId="117"/>
    <cellStyle name="Normal 6 2_Sheet2" xfId="118"/>
    <cellStyle name="Normal 6 3" xfId="119"/>
    <cellStyle name="Normal 6 3 2" xfId="120"/>
    <cellStyle name="Normal 6 3 3" xfId="121"/>
    <cellStyle name="Normal 6 3_Sheet2" xfId="122"/>
    <cellStyle name="Normal 6 4" xfId="123"/>
    <cellStyle name="Normal 6 5" xfId="124"/>
    <cellStyle name="Normal 6_PROOF_2009_FY_ANNUAL_REPORT_OF_THE_TREASURY_DEPT1" xfId="125"/>
    <cellStyle name="Normal 7" xfId="126"/>
    <cellStyle name="Normal 7 2" xfId="127"/>
    <cellStyle name="Normal 7 3" xfId="128"/>
    <cellStyle name="Normal 7_Sheet2" xfId="129"/>
    <cellStyle name="Normal 8" xfId="130"/>
    <cellStyle name="Normal 8 2" xfId="131"/>
    <cellStyle name="Normal 8 2 2" xfId="132"/>
    <cellStyle name="Normal 8 2_Sheet2" xfId="133"/>
    <cellStyle name="Normal 8 3" xfId="134"/>
    <cellStyle name="Normal 8_Sheet2" xfId="135"/>
    <cellStyle name="Normal 9" xfId="136"/>
    <cellStyle name="Normal 9 2" xfId="137"/>
    <cellStyle name="Normal 9 2 2" xfId="138"/>
    <cellStyle name="Normal 9 2 3" xfId="139"/>
    <cellStyle name="Normal 9 2_Sheet2" xfId="140"/>
    <cellStyle name="Normal 9 3" xfId="141"/>
    <cellStyle name="Normal 9 4" xfId="142"/>
    <cellStyle name="Normal 9_Sheet2" xfId="143"/>
    <cellStyle name="Note 2" xfId="144"/>
    <cellStyle name="Percent" xfId="2" builtinId="5"/>
    <cellStyle name="Percent 2" xfId="145"/>
    <cellStyle name="Percent 2 2" xfId="146"/>
    <cellStyle name="Percent 3" xfId="147"/>
    <cellStyle name="Percent 4" xfId="148"/>
    <cellStyle name="Percent 5" xfId="1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S%20REPORTING\TEST-SIC_STI_Performance_Table_Vehicle_and_Fu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raucci\Local%20Settings\Temporary%20Internet%20Files\OLK6F\Copy%20of%20PortfolioAccess-06-30-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S%20REPORTING\SIC_STI_Performance_Table_Vehicle(0927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Pivot"/>
      <sheetName val="Data"/>
      <sheetName val="TR-IMP"/>
      <sheetName val="Pivot"/>
      <sheetName val="Funds"/>
      <sheetName val="ICCODES"/>
      <sheetName val="DUR"/>
    </sheetNames>
    <sheetDataSet>
      <sheetData sheetId="0"/>
      <sheetData sheetId="1">
        <row r="1">
          <cell r="O1">
            <v>39995</v>
          </cell>
        </row>
        <row r="2">
          <cell r="O2">
            <v>40359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UpdateSheet"/>
      <sheetName val="CurrentPortfolio"/>
    </sheetNames>
    <sheetDataSet>
      <sheetData sheetId="0" refreshError="1"/>
      <sheetData sheetId="1">
        <row r="105">
          <cell r="E105">
            <v>3.3515799594046387E-2</v>
          </cell>
          <cell r="F105" t="str">
            <v>JP Morgan Chase</v>
          </cell>
        </row>
        <row r="106">
          <cell r="E106">
            <v>0.30756903974290789</v>
          </cell>
        </row>
        <row r="107">
          <cell r="E107">
            <v>0.23526401758627158</v>
          </cell>
        </row>
        <row r="108">
          <cell r="E108">
            <v>3.5998671449971896E-2</v>
          </cell>
        </row>
        <row r="109">
          <cell r="E109">
            <v>4.1646159142842497E-2</v>
          </cell>
        </row>
        <row r="110">
          <cell r="E110">
            <v>0.34600631248395974</v>
          </cell>
        </row>
        <row r="111">
          <cell r="E111" t="e">
            <v>#NUM!</v>
          </cell>
        </row>
        <row r="112">
          <cell r="E112" t="e">
            <v>#NUM!</v>
          </cell>
        </row>
        <row r="113">
          <cell r="E113" t="e">
            <v>#NUM!</v>
          </cell>
        </row>
        <row r="114">
          <cell r="E114" t="e">
            <v>#NUM!</v>
          </cell>
        </row>
        <row r="115">
          <cell r="E115" t="e">
            <v>#NUM!</v>
          </cell>
        </row>
        <row r="116">
          <cell r="E116" t="e">
            <v>#NUM!</v>
          </cell>
        </row>
        <row r="117">
          <cell r="E117" t="e">
            <v>#NUM!</v>
          </cell>
        </row>
        <row r="120">
          <cell r="F120">
            <v>16799063.82</v>
          </cell>
          <cell r="G120" t="str">
            <v>CP</v>
          </cell>
        </row>
        <row r="121">
          <cell r="F121">
            <v>55747752.250000007</v>
          </cell>
        </row>
        <row r="122">
          <cell r="F122">
            <v>11126721.99</v>
          </cell>
        </row>
        <row r="123">
          <cell r="F123">
            <v>157989292.25</v>
          </cell>
        </row>
        <row r="124">
          <cell r="F124" t="e">
            <v>#NUM!</v>
          </cell>
        </row>
        <row r="125">
          <cell r="F125" t="e">
            <v>#NUM!</v>
          </cell>
        </row>
        <row r="126">
          <cell r="F126" t="e">
            <v>#NUM!</v>
          </cell>
        </row>
        <row r="127">
          <cell r="F127" t="e">
            <v>#NUM!</v>
          </cell>
        </row>
        <row r="128">
          <cell r="F128" t="e">
            <v>#NUM!</v>
          </cell>
        </row>
        <row r="129">
          <cell r="F129" t="e">
            <v>#NUM!</v>
          </cell>
        </row>
        <row r="130">
          <cell r="F130" t="e">
            <v>#NUM!</v>
          </cell>
        </row>
        <row r="131">
          <cell r="F131" t="e">
            <v>#NUM!</v>
          </cell>
        </row>
        <row r="132">
          <cell r="F132" t="e">
            <v>#NUM!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"/>
      <sheetName val="TR-IMP"/>
      <sheetName val="Pivot"/>
      <sheetName val="Funds"/>
      <sheetName val="ICCODES"/>
    </sheetNames>
    <sheetDataSet>
      <sheetData sheetId="0"/>
      <sheetData sheetId="1">
        <row r="1">
          <cell r="T1">
            <v>365</v>
          </cell>
        </row>
      </sheetData>
      <sheetData sheetId="2"/>
      <sheetData sheetId="3"/>
      <sheetData sheetId="4">
        <row r="1">
          <cell r="A1" t="str">
            <v>ICCODE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P296"/>
  <sheetViews>
    <sheetView tabSelected="1" view="pageBreakPreview" zoomScale="70" zoomScaleNormal="85" zoomScaleSheetLayoutView="70" workbookViewId="0">
      <pane ySplit="8" topLeftCell="A9" activePane="bottomLeft" state="frozen"/>
      <selection pane="bottomLeft" activeCell="B14" sqref="B14"/>
    </sheetView>
  </sheetViews>
  <sheetFormatPr defaultColWidth="9" defaultRowHeight="12.8" x14ac:dyDescent="0.2"/>
  <cols>
    <col min="1" max="1" width="12.875" style="23" customWidth="1"/>
    <col min="2" max="2" width="76" style="3" customWidth="1"/>
    <col min="3" max="3" width="16.375" style="30" bestFit="1" customWidth="1"/>
    <col min="4" max="4" width="17.125" style="31" customWidth="1"/>
    <col min="5" max="5" width="27.625" style="32" customWidth="1"/>
    <col min="6" max="6" width="27.5" style="39" bestFit="1" customWidth="1"/>
    <col min="7" max="7" width="27.625" style="3" customWidth="1"/>
    <col min="8" max="8" width="14.125" style="3" customWidth="1"/>
    <col min="9" max="10" width="25.875" style="3" customWidth="1"/>
    <col min="11" max="11" width="31.125" style="23" customWidth="1"/>
    <col min="12" max="12" width="9.125"/>
    <col min="13" max="13" width="10.875" style="3" bestFit="1" customWidth="1"/>
    <col min="14" max="14" width="9" style="23"/>
    <col min="15" max="15" width="23.875" style="55" customWidth="1"/>
    <col min="16" max="16" width="9.125"/>
    <col min="17" max="17" width="16.25" style="3" customWidth="1"/>
    <col min="18" max="18" width="19.75" style="3" customWidth="1"/>
    <col min="19" max="19" width="11.75" style="3" customWidth="1"/>
    <col min="20" max="20" width="17.25" style="3" customWidth="1"/>
    <col min="21" max="16384" width="9" style="3"/>
  </cols>
  <sheetData>
    <row r="1" spans="1:15" s="12" customFormat="1" ht="15.5" x14ac:dyDescent="0.25">
      <c r="A1" s="97" t="s">
        <v>0</v>
      </c>
      <c r="B1" s="97"/>
      <c r="C1" s="97"/>
      <c r="D1" s="97"/>
      <c r="E1" s="97"/>
      <c r="F1" s="97"/>
      <c r="G1" s="97"/>
      <c r="H1" s="77"/>
      <c r="I1" s="77"/>
      <c r="J1" s="77"/>
      <c r="K1" s="77"/>
      <c r="M1" s="8"/>
      <c r="N1" s="8"/>
      <c r="O1" s="8"/>
    </row>
    <row r="2" spans="1:15" s="12" customFormat="1" ht="15.5" x14ac:dyDescent="0.25">
      <c r="A2" s="97" t="s">
        <v>1</v>
      </c>
      <c r="B2" s="97"/>
      <c r="C2" s="97"/>
      <c r="D2" s="97"/>
      <c r="E2" s="97"/>
      <c r="F2" s="97"/>
      <c r="G2" s="97"/>
      <c r="H2" s="77"/>
      <c r="I2" s="77"/>
      <c r="J2" s="77"/>
      <c r="K2" s="77"/>
      <c r="M2" s="8"/>
      <c r="N2" s="8"/>
      <c r="O2" s="8"/>
    </row>
    <row r="3" spans="1:15" s="12" customFormat="1" ht="15.5" x14ac:dyDescent="0.25">
      <c r="A3" s="97" t="s">
        <v>2</v>
      </c>
      <c r="B3" s="97"/>
      <c r="C3" s="97"/>
      <c r="D3" s="97"/>
      <c r="E3" s="97"/>
      <c r="F3" s="97"/>
      <c r="G3" s="97"/>
      <c r="H3" s="77"/>
      <c r="I3" s="77"/>
      <c r="J3" s="77"/>
      <c r="K3" s="77"/>
      <c r="M3" s="8"/>
      <c r="N3" s="8"/>
      <c r="O3" s="8"/>
    </row>
    <row r="4" spans="1:15" s="12" customFormat="1" ht="15.5" x14ac:dyDescent="0.25">
      <c r="A4" s="97" t="s">
        <v>194</v>
      </c>
      <c r="B4" s="97"/>
      <c r="C4" s="97"/>
      <c r="D4" s="97"/>
      <c r="E4" s="97"/>
      <c r="F4" s="97"/>
      <c r="G4" s="97"/>
      <c r="H4" s="77"/>
      <c r="I4" s="77"/>
      <c r="J4" s="77"/>
      <c r="K4" s="77"/>
      <c r="M4" s="8"/>
      <c r="N4" s="8"/>
      <c r="O4" s="8"/>
    </row>
    <row r="5" spans="1:15" s="12" customFormat="1" ht="15.5" x14ac:dyDescent="0.25">
      <c r="N5" s="8"/>
      <c r="O5" s="13"/>
    </row>
    <row r="6" spans="1:15" s="12" customFormat="1" ht="15.5" x14ac:dyDescent="0.25">
      <c r="A6" s="60"/>
      <c r="B6" s="61"/>
      <c r="C6" s="62"/>
      <c r="D6" s="61"/>
      <c r="E6" s="63"/>
      <c r="F6" s="63" t="s">
        <v>3</v>
      </c>
      <c r="G6" s="60"/>
      <c r="J6" s="8"/>
      <c r="K6" s="13"/>
    </row>
    <row r="7" spans="1:15" s="12" customFormat="1" ht="15.5" x14ac:dyDescent="0.25">
      <c r="A7" s="60"/>
      <c r="B7" s="61"/>
      <c r="C7" s="64" t="s">
        <v>4</v>
      </c>
      <c r="D7" s="63" t="s">
        <v>5</v>
      </c>
      <c r="E7" s="63" t="s">
        <v>6</v>
      </c>
      <c r="F7" s="63" t="s">
        <v>243</v>
      </c>
      <c r="G7" s="63" t="s">
        <v>7</v>
      </c>
      <c r="J7" s="19"/>
      <c r="K7" s="7"/>
    </row>
    <row r="8" spans="1:15" s="12" customFormat="1" ht="19.55" x14ac:dyDescent="0.55000000000000004">
      <c r="A8" s="63" t="s">
        <v>8</v>
      </c>
      <c r="B8" s="63" t="s">
        <v>9</v>
      </c>
      <c r="C8" s="65" t="s">
        <v>10</v>
      </c>
      <c r="D8" s="63" t="s">
        <v>11</v>
      </c>
      <c r="E8" s="63" t="s">
        <v>12</v>
      </c>
      <c r="F8" s="63" t="s">
        <v>13</v>
      </c>
      <c r="G8" s="63" t="s">
        <v>14</v>
      </c>
      <c r="J8" s="19"/>
      <c r="K8" s="7"/>
    </row>
    <row r="9" spans="1:15" s="12" customFormat="1" ht="12.15" customHeight="1" x14ac:dyDescent="0.25">
      <c r="A9" s="19"/>
      <c r="B9" s="19"/>
      <c r="C9" s="20"/>
      <c r="D9" s="21"/>
      <c r="E9" s="19"/>
      <c r="F9" s="19"/>
      <c r="G9" s="19"/>
      <c r="H9" s="19"/>
      <c r="K9" s="8"/>
      <c r="L9" s="7"/>
    </row>
    <row r="10" spans="1:15" s="12" customFormat="1" ht="15.5" x14ac:dyDescent="0.25">
      <c r="A10" s="46" t="s">
        <v>63</v>
      </c>
      <c r="B10" s="47"/>
      <c r="C10" s="48"/>
      <c r="D10" s="49" t="s">
        <v>16</v>
      </c>
      <c r="E10" s="49" t="s">
        <v>198</v>
      </c>
      <c r="F10" s="49" t="s">
        <v>193</v>
      </c>
      <c r="G10" s="49" t="s">
        <v>64</v>
      </c>
      <c r="J10" s="8"/>
      <c r="K10" s="9"/>
    </row>
    <row r="11" spans="1:15" s="12" customFormat="1" ht="15.5" x14ac:dyDescent="0.25">
      <c r="A11" s="8"/>
      <c r="B11" s="12" t="s">
        <v>87</v>
      </c>
      <c r="C11" s="10">
        <v>2077.0100000000002</v>
      </c>
      <c r="E11" s="8"/>
      <c r="F11" s="8"/>
      <c r="G11" s="8"/>
      <c r="J11" s="8"/>
      <c r="K11" s="13"/>
    </row>
    <row r="12" spans="1:15" s="12" customFormat="1" ht="15.5" x14ac:dyDescent="0.25">
      <c r="A12" s="8"/>
      <c r="B12" s="12" t="s">
        <v>88</v>
      </c>
      <c r="C12" s="10">
        <v>4279.83</v>
      </c>
      <c r="E12" s="8"/>
      <c r="F12" s="8"/>
      <c r="G12" s="8"/>
      <c r="J12" s="8"/>
      <c r="K12" s="13"/>
    </row>
    <row r="13" spans="1:15" s="12" customFormat="1" ht="15.5" x14ac:dyDescent="0.25">
      <c r="A13" s="8"/>
      <c r="B13" s="12" t="s">
        <v>68</v>
      </c>
      <c r="C13" s="10">
        <v>13050</v>
      </c>
      <c r="E13" s="8"/>
      <c r="F13" s="8"/>
      <c r="G13" s="8"/>
      <c r="J13" s="8"/>
      <c r="K13" s="13"/>
    </row>
    <row r="14" spans="1:15" s="12" customFormat="1" ht="15.5" x14ac:dyDescent="0.25">
      <c r="A14" s="8"/>
      <c r="B14" s="12" t="s">
        <v>73</v>
      </c>
      <c r="C14" s="10">
        <v>4110785.87</v>
      </c>
      <c r="E14" s="8"/>
      <c r="F14" s="8"/>
      <c r="G14" s="8"/>
      <c r="J14" s="8"/>
      <c r="K14" s="13"/>
    </row>
    <row r="15" spans="1:15" s="12" customFormat="1" ht="15.5" x14ac:dyDescent="0.25">
      <c r="A15" s="8"/>
      <c r="B15" s="12" t="s">
        <v>79</v>
      </c>
      <c r="C15" s="10">
        <v>282033.11</v>
      </c>
      <c r="E15" s="8"/>
      <c r="F15" s="8"/>
      <c r="G15" s="8"/>
      <c r="J15" s="8"/>
      <c r="K15" s="13"/>
    </row>
    <row r="16" spans="1:15" s="12" customFormat="1" ht="15.5" x14ac:dyDescent="0.25">
      <c r="A16" s="8"/>
      <c r="B16" s="12" t="s">
        <v>91</v>
      </c>
      <c r="C16" s="10">
        <v>15695.82</v>
      </c>
      <c r="E16" s="8"/>
      <c r="F16" s="8"/>
      <c r="G16" s="8"/>
      <c r="J16" s="8"/>
      <c r="K16" s="13"/>
    </row>
    <row r="17" spans="1:11" s="12" customFormat="1" ht="15.5" x14ac:dyDescent="0.25">
      <c r="A17" s="8"/>
      <c r="B17" s="12" t="s">
        <v>90</v>
      </c>
      <c r="C17" s="10">
        <v>170016.91</v>
      </c>
      <c r="E17" s="8"/>
      <c r="F17" s="8"/>
      <c r="G17" s="8"/>
      <c r="J17" s="8"/>
      <c r="K17" s="13"/>
    </row>
    <row r="18" spans="1:11" s="12" customFormat="1" ht="15.5" x14ac:dyDescent="0.25">
      <c r="A18" s="8"/>
      <c r="B18" s="12" t="s">
        <v>86</v>
      </c>
      <c r="C18" s="10">
        <v>748010.62</v>
      </c>
      <c r="E18" s="8"/>
      <c r="F18" s="8"/>
      <c r="G18" s="8"/>
      <c r="J18" s="8"/>
      <c r="K18" s="13"/>
    </row>
    <row r="19" spans="1:11" s="12" customFormat="1" ht="15.5" x14ac:dyDescent="0.25">
      <c r="A19" s="8"/>
      <c r="B19" s="12" t="s">
        <v>85</v>
      </c>
      <c r="C19" s="10">
        <v>42599.19</v>
      </c>
      <c r="E19" s="8"/>
      <c r="F19" s="8"/>
      <c r="G19" s="8"/>
      <c r="J19" s="8"/>
      <c r="K19" s="13"/>
    </row>
    <row r="20" spans="1:11" s="12" customFormat="1" ht="15.5" x14ac:dyDescent="0.25">
      <c r="A20" s="8"/>
      <c r="B20" s="12" t="s">
        <v>65</v>
      </c>
      <c r="C20" s="10">
        <v>1606993.54</v>
      </c>
      <c r="E20" s="8"/>
      <c r="F20" s="8"/>
      <c r="G20" s="8"/>
      <c r="J20" s="8"/>
      <c r="K20" s="13"/>
    </row>
    <row r="21" spans="1:11" s="12" customFormat="1" ht="15.5" x14ac:dyDescent="0.25">
      <c r="A21" s="8"/>
      <c r="B21" s="12" t="s">
        <v>70</v>
      </c>
      <c r="C21" s="10">
        <v>1055</v>
      </c>
      <c r="E21" s="8"/>
      <c r="F21" s="8"/>
      <c r="G21" s="8"/>
      <c r="J21" s="8"/>
      <c r="K21" s="13"/>
    </row>
    <row r="22" spans="1:11" s="12" customFormat="1" ht="15.5" x14ac:dyDescent="0.25">
      <c r="A22" s="8"/>
      <c r="B22" s="12" t="s">
        <v>81</v>
      </c>
      <c r="C22" s="10">
        <v>381.04</v>
      </c>
      <c r="E22" s="8"/>
      <c r="F22" s="8"/>
      <c r="G22" s="8"/>
      <c r="J22" s="8"/>
      <c r="K22" s="13"/>
    </row>
    <row r="23" spans="1:11" s="12" customFormat="1" ht="15.5" x14ac:dyDescent="0.25">
      <c r="A23" s="8"/>
      <c r="B23" s="12" t="s">
        <v>93</v>
      </c>
      <c r="C23" s="10">
        <v>4888.2</v>
      </c>
      <c r="E23" s="8"/>
      <c r="F23" s="8"/>
      <c r="G23" s="8"/>
      <c r="J23" s="8"/>
      <c r="K23" s="13"/>
    </row>
    <row r="24" spans="1:11" s="12" customFormat="1" ht="15.5" x14ac:dyDescent="0.25">
      <c r="A24" s="8"/>
      <c r="B24" s="12" t="s">
        <v>84</v>
      </c>
      <c r="C24" s="10">
        <v>22775.14</v>
      </c>
      <c r="E24" s="8"/>
      <c r="F24" s="8"/>
      <c r="G24" s="8"/>
      <c r="J24" s="8"/>
      <c r="K24" s="13"/>
    </row>
    <row r="25" spans="1:11" s="12" customFormat="1" ht="15.5" x14ac:dyDescent="0.25">
      <c r="A25" s="8"/>
      <c r="B25" s="12" t="s">
        <v>92</v>
      </c>
      <c r="C25" s="10">
        <v>4190.54</v>
      </c>
      <c r="E25" s="8"/>
      <c r="F25" s="8"/>
      <c r="G25" s="8"/>
      <c r="J25" s="8"/>
      <c r="K25" s="13"/>
    </row>
    <row r="26" spans="1:11" s="12" customFormat="1" ht="15.5" x14ac:dyDescent="0.25">
      <c r="A26" s="8"/>
      <c r="B26" s="12" t="s">
        <v>92</v>
      </c>
      <c r="C26" s="10">
        <v>48794.48</v>
      </c>
      <c r="E26" s="8"/>
      <c r="F26" s="8"/>
      <c r="G26" s="8"/>
      <c r="J26" s="8"/>
      <c r="K26" s="13"/>
    </row>
    <row r="27" spans="1:11" s="12" customFormat="1" ht="15.5" x14ac:dyDescent="0.25">
      <c r="A27" s="8"/>
      <c r="B27" s="12" t="s">
        <v>92</v>
      </c>
      <c r="C27" s="10">
        <v>217757.64</v>
      </c>
      <c r="E27" s="8"/>
      <c r="F27" s="8"/>
      <c r="G27" s="8"/>
      <c r="J27" s="8"/>
      <c r="K27" s="13"/>
    </row>
    <row r="28" spans="1:11" s="12" customFormat="1" ht="15.5" x14ac:dyDescent="0.25">
      <c r="A28" s="8"/>
      <c r="B28" s="12" t="s">
        <v>72</v>
      </c>
      <c r="C28" s="10">
        <v>11250082.77</v>
      </c>
      <c r="E28" s="8"/>
      <c r="F28" s="8"/>
      <c r="G28" s="8"/>
      <c r="J28" s="8"/>
      <c r="K28" s="13"/>
    </row>
    <row r="29" spans="1:11" s="12" customFormat="1" ht="15.5" x14ac:dyDescent="0.25">
      <c r="A29" s="23"/>
      <c r="B29" s="12" t="s">
        <v>71</v>
      </c>
      <c r="C29" s="10">
        <v>199.84</v>
      </c>
      <c r="D29" s="3"/>
      <c r="E29" s="26"/>
      <c r="F29" s="26"/>
      <c r="G29" s="26"/>
      <c r="J29" s="26"/>
      <c r="K29" s="53"/>
    </row>
    <row r="30" spans="1:11" s="12" customFormat="1" ht="15.5" x14ac:dyDescent="0.25">
      <c r="A30" s="23"/>
      <c r="B30" s="12" t="s">
        <v>75</v>
      </c>
      <c r="C30" s="10">
        <v>179819.51999999999</v>
      </c>
      <c r="D30" s="3"/>
      <c r="E30" s="26"/>
      <c r="F30" s="26"/>
      <c r="G30" s="26"/>
      <c r="J30" s="26"/>
      <c r="K30" s="53"/>
    </row>
    <row r="31" spans="1:11" s="12" customFormat="1" ht="15.5" x14ac:dyDescent="0.25">
      <c r="A31" s="23"/>
      <c r="B31" s="12" t="s">
        <v>77</v>
      </c>
      <c r="C31" s="10">
        <v>3933</v>
      </c>
      <c r="D31" s="3"/>
      <c r="E31" s="26"/>
      <c r="F31" s="26"/>
      <c r="G31" s="26"/>
      <c r="J31" s="26"/>
      <c r="K31" s="53"/>
    </row>
    <row r="32" spans="1:11" s="12" customFormat="1" ht="15.5" x14ac:dyDescent="0.25">
      <c r="A32" s="23"/>
      <c r="B32" s="12" t="s">
        <v>208</v>
      </c>
      <c r="C32" s="10">
        <v>98817.74</v>
      </c>
      <c r="D32" s="3"/>
      <c r="E32" s="26"/>
      <c r="F32" s="26"/>
      <c r="G32" s="26"/>
      <c r="J32" s="26"/>
      <c r="K32" s="53"/>
    </row>
    <row r="33" spans="1:16" s="12" customFormat="1" ht="15.5" x14ac:dyDescent="0.25">
      <c r="A33" s="23"/>
      <c r="B33" s="12" t="s">
        <v>203</v>
      </c>
      <c r="C33" s="10">
        <v>9242</v>
      </c>
      <c r="D33" s="3"/>
      <c r="E33" s="26"/>
      <c r="F33" s="26"/>
      <c r="G33" s="26"/>
      <c r="J33" s="26"/>
      <c r="K33" s="53"/>
    </row>
    <row r="34" spans="1:16" ht="15.5" x14ac:dyDescent="0.25">
      <c r="B34" s="12" t="s">
        <v>95</v>
      </c>
      <c r="C34" s="10">
        <v>18613444.02</v>
      </c>
      <c r="D34" s="3"/>
      <c r="E34" s="26"/>
      <c r="F34" s="26"/>
      <c r="G34" s="26"/>
      <c r="J34" s="26"/>
      <c r="K34" s="53"/>
      <c r="N34" s="3"/>
      <c r="O34" s="3"/>
      <c r="P34" s="3"/>
    </row>
    <row r="35" spans="1:16" ht="15.5" x14ac:dyDescent="0.25">
      <c r="B35" s="12" t="s">
        <v>69</v>
      </c>
      <c r="C35" s="10">
        <v>10057.540000000001</v>
      </c>
      <c r="D35" s="3"/>
      <c r="E35" s="23"/>
      <c r="F35" s="23"/>
      <c r="G35" s="23"/>
      <c r="J35" s="23"/>
      <c r="K35" s="11"/>
      <c r="N35" s="3"/>
      <c r="O35" s="3"/>
      <c r="P35" s="3"/>
    </row>
    <row r="36" spans="1:16" ht="15.5" x14ac:dyDescent="0.25">
      <c r="B36" s="12" t="s">
        <v>99</v>
      </c>
      <c r="C36" s="10">
        <v>4969.3999999999996</v>
      </c>
      <c r="D36" s="3"/>
      <c r="E36" s="23"/>
      <c r="F36" s="23"/>
      <c r="G36" s="23"/>
      <c r="J36" s="23"/>
      <c r="K36" s="11"/>
      <c r="N36" s="3"/>
      <c r="O36" s="3"/>
      <c r="P36" s="3"/>
    </row>
    <row r="37" spans="1:16" ht="15.5" x14ac:dyDescent="0.25">
      <c r="B37" s="12" t="s">
        <v>78</v>
      </c>
      <c r="C37" s="10">
        <v>9081.02</v>
      </c>
      <c r="D37" s="3"/>
      <c r="E37" s="23"/>
      <c r="F37" s="23"/>
      <c r="G37" s="23"/>
      <c r="J37" s="23"/>
      <c r="K37" s="11"/>
      <c r="N37" s="3"/>
      <c r="O37" s="3"/>
      <c r="P37" s="3"/>
    </row>
    <row r="38" spans="1:16" ht="15.5" x14ac:dyDescent="0.25">
      <c r="B38" s="12" t="s">
        <v>0</v>
      </c>
      <c r="C38" s="10">
        <v>11092.51</v>
      </c>
      <c r="D38" s="3"/>
      <c r="E38" s="23"/>
      <c r="F38" s="23"/>
      <c r="G38" s="23"/>
      <c r="J38" s="23"/>
      <c r="K38" s="11"/>
      <c r="N38" s="3"/>
      <c r="O38" s="3"/>
      <c r="P38" s="3"/>
    </row>
    <row r="39" spans="1:16" ht="15.5" x14ac:dyDescent="0.25">
      <c r="B39" s="12" t="s">
        <v>0</v>
      </c>
      <c r="C39" s="10">
        <v>324978.03999999998</v>
      </c>
      <c r="D39" s="3"/>
      <c r="E39" s="23"/>
      <c r="F39" s="23"/>
      <c r="G39" s="23"/>
      <c r="J39" s="23"/>
      <c r="K39" s="11"/>
      <c r="N39" s="3"/>
      <c r="O39" s="3"/>
      <c r="P39" s="3"/>
    </row>
    <row r="40" spans="1:16" ht="15.5" x14ac:dyDescent="0.25">
      <c r="B40" s="12" t="s">
        <v>0</v>
      </c>
      <c r="C40" s="10">
        <v>549341.22</v>
      </c>
      <c r="D40" s="3"/>
      <c r="E40" s="23"/>
      <c r="F40" s="23"/>
      <c r="G40" s="23"/>
      <c r="J40" s="23"/>
      <c r="K40" s="11"/>
      <c r="N40" s="3"/>
      <c r="O40" s="3"/>
      <c r="P40" s="3"/>
    </row>
    <row r="41" spans="1:16" ht="15.5" x14ac:dyDescent="0.25">
      <c r="B41" s="12" t="s">
        <v>0</v>
      </c>
      <c r="C41" s="10">
        <v>731698.13</v>
      </c>
      <c r="D41" s="3"/>
      <c r="E41" s="23"/>
      <c r="F41" s="23"/>
      <c r="G41" s="23"/>
      <c r="J41" s="23"/>
      <c r="K41" s="11"/>
      <c r="N41" s="3"/>
      <c r="O41" s="3"/>
      <c r="P41" s="3"/>
    </row>
    <row r="42" spans="1:16" ht="15.5" x14ac:dyDescent="0.25">
      <c r="B42" s="12" t="s">
        <v>82</v>
      </c>
      <c r="C42" s="10">
        <v>9942.44</v>
      </c>
      <c r="D42" s="3"/>
      <c r="E42" s="23"/>
      <c r="F42" s="23"/>
      <c r="G42" s="23"/>
      <c r="J42" s="23"/>
      <c r="K42" s="11"/>
      <c r="N42" s="3"/>
      <c r="O42" s="3"/>
      <c r="P42" s="3"/>
    </row>
    <row r="43" spans="1:16" ht="15.5" x14ac:dyDescent="0.25">
      <c r="B43" s="12" t="s">
        <v>82</v>
      </c>
      <c r="C43" s="10">
        <v>1258943.05</v>
      </c>
      <c r="D43" s="3"/>
      <c r="E43" s="23"/>
      <c r="F43" s="23"/>
      <c r="G43" s="23"/>
      <c r="J43" s="23"/>
      <c r="K43" s="11"/>
      <c r="N43" s="3"/>
      <c r="O43" s="3"/>
      <c r="P43" s="3"/>
    </row>
    <row r="44" spans="1:16" ht="15.5" x14ac:dyDescent="0.25">
      <c r="B44" s="12" t="s">
        <v>89</v>
      </c>
      <c r="C44" s="10">
        <v>6276.95</v>
      </c>
      <c r="D44" s="3"/>
      <c r="E44" s="23"/>
      <c r="F44" s="23"/>
      <c r="G44" s="23"/>
      <c r="J44" s="23"/>
      <c r="K44" s="11"/>
      <c r="N44" s="3"/>
      <c r="O44" s="3"/>
      <c r="P44" s="3"/>
    </row>
    <row r="45" spans="1:16" ht="15.5" x14ac:dyDescent="0.25">
      <c r="B45" s="12" t="s">
        <v>206</v>
      </c>
      <c r="C45" s="10">
        <v>42575.62</v>
      </c>
      <c r="D45" s="3"/>
      <c r="E45" s="23"/>
      <c r="F45" s="23"/>
      <c r="G45" s="23"/>
      <c r="J45" s="23"/>
      <c r="K45" s="11"/>
      <c r="N45" s="3"/>
      <c r="O45" s="3"/>
      <c r="P45" s="3"/>
    </row>
    <row r="46" spans="1:16" ht="15.5" x14ac:dyDescent="0.25">
      <c r="B46" s="12" t="s">
        <v>205</v>
      </c>
      <c r="C46" s="10">
        <v>18100</v>
      </c>
      <c r="D46" s="3"/>
      <c r="E46" s="23"/>
      <c r="F46" s="23"/>
      <c r="G46" s="23"/>
      <c r="J46" s="23"/>
      <c r="K46" s="11"/>
      <c r="N46" s="3"/>
      <c r="O46" s="3"/>
      <c r="P46" s="3"/>
    </row>
    <row r="47" spans="1:16" ht="15.5" x14ac:dyDescent="0.25">
      <c r="B47" s="12" t="s">
        <v>76</v>
      </c>
      <c r="C47" s="10">
        <v>493661.88</v>
      </c>
      <c r="D47" s="3"/>
      <c r="E47" s="23"/>
      <c r="F47" s="23"/>
      <c r="G47" s="23"/>
      <c r="J47" s="23"/>
      <c r="K47" s="11"/>
      <c r="N47" s="3"/>
      <c r="O47" s="3"/>
      <c r="P47" s="3"/>
    </row>
    <row r="48" spans="1:16" ht="15.5" x14ac:dyDescent="0.25">
      <c r="B48" s="12" t="s">
        <v>67</v>
      </c>
      <c r="C48" s="10">
        <v>141829</v>
      </c>
      <c r="D48" s="3"/>
      <c r="E48" s="23"/>
      <c r="F48" s="23"/>
      <c r="G48" s="23"/>
      <c r="J48" s="23"/>
      <c r="K48" s="11"/>
      <c r="N48" s="3"/>
      <c r="O48" s="3"/>
      <c r="P48" s="3"/>
    </row>
    <row r="49" spans="2:12" s="3" customFormat="1" ht="15.5" x14ac:dyDescent="0.25">
      <c r="B49" s="12" t="s">
        <v>209</v>
      </c>
      <c r="C49" s="10">
        <v>3821149.07</v>
      </c>
      <c r="E49" s="23"/>
      <c r="F49" s="23"/>
      <c r="G49" s="23"/>
      <c r="J49" s="23"/>
      <c r="K49" s="11"/>
      <c r="L49"/>
    </row>
    <row r="50" spans="2:12" s="3" customFormat="1" ht="15.5" x14ac:dyDescent="0.25">
      <c r="B50" s="12" t="s">
        <v>66</v>
      </c>
      <c r="C50" s="10">
        <v>4477.4799999999996</v>
      </c>
      <c r="E50" s="23"/>
      <c r="F50" s="23"/>
      <c r="G50" s="23"/>
      <c r="J50" s="23"/>
      <c r="K50" s="11"/>
      <c r="L50"/>
    </row>
    <row r="51" spans="2:12" s="3" customFormat="1" ht="15.5" x14ac:dyDescent="0.25">
      <c r="B51" s="12" t="s">
        <v>74</v>
      </c>
      <c r="C51" s="10">
        <v>80</v>
      </c>
      <c r="E51" s="23"/>
      <c r="F51" s="23"/>
      <c r="G51" s="23"/>
      <c r="J51" s="23"/>
      <c r="K51" s="11"/>
      <c r="L51"/>
    </row>
    <row r="52" spans="2:12" s="3" customFormat="1" ht="15.5" x14ac:dyDescent="0.25">
      <c r="B52" s="12" t="s">
        <v>80</v>
      </c>
      <c r="C52" s="10">
        <v>42089.64</v>
      </c>
      <c r="E52" s="23"/>
      <c r="F52" s="23"/>
      <c r="G52" s="23"/>
      <c r="J52" s="23"/>
      <c r="K52" s="11"/>
      <c r="L52"/>
    </row>
    <row r="53" spans="2:12" s="3" customFormat="1" ht="15.5" x14ac:dyDescent="0.25">
      <c r="B53" s="12" t="s">
        <v>202</v>
      </c>
      <c r="C53" s="10">
        <v>794.27</v>
      </c>
      <c r="E53" s="23"/>
      <c r="F53" s="23"/>
      <c r="G53" s="23"/>
      <c r="J53" s="23"/>
      <c r="K53" s="11"/>
      <c r="L53"/>
    </row>
    <row r="54" spans="2:12" s="3" customFormat="1" ht="15.5" x14ac:dyDescent="0.25">
      <c r="B54" s="12" t="s">
        <v>207</v>
      </c>
      <c r="C54" s="10">
        <v>86987.65</v>
      </c>
      <c r="E54" s="23"/>
      <c r="F54" s="23"/>
      <c r="G54" s="23"/>
      <c r="J54" s="23"/>
      <c r="K54" s="11"/>
      <c r="L54"/>
    </row>
    <row r="55" spans="2:12" s="3" customFormat="1" ht="15.5" x14ac:dyDescent="0.25">
      <c r="B55" s="12" t="s">
        <v>94</v>
      </c>
      <c r="C55" s="10">
        <v>30489.279999999999</v>
      </c>
      <c r="E55" s="26"/>
      <c r="F55" s="26"/>
      <c r="G55" s="26"/>
      <c r="J55" s="26"/>
      <c r="K55" s="53"/>
      <c r="L55"/>
    </row>
    <row r="56" spans="2:12" s="3" customFormat="1" ht="15.5" x14ac:dyDescent="0.25">
      <c r="B56" s="12" t="s">
        <v>94</v>
      </c>
      <c r="C56" s="10">
        <v>1491692.15</v>
      </c>
      <c r="E56" s="26"/>
      <c r="F56" s="26"/>
      <c r="G56" s="26"/>
      <c r="J56" s="26"/>
      <c r="K56" s="53"/>
      <c r="L56"/>
    </row>
    <row r="57" spans="2:12" s="3" customFormat="1" ht="15.5" x14ac:dyDescent="0.25">
      <c r="B57" s="12" t="s">
        <v>94</v>
      </c>
      <c r="C57" s="10">
        <v>1571060.6</v>
      </c>
      <c r="E57" s="23"/>
      <c r="F57" s="23"/>
      <c r="G57" s="23"/>
      <c r="J57" s="23"/>
      <c r="K57" s="11"/>
      <c r="L57"/>
    </row>
    <row r="58" spans="2:12" s="3" customFormat="1" ht="15.5" x14ac:dyDescent="0.25">
      <c r="B58" s="12" t="s">
        <v>94</v>
      </c>
      <c r="C58" s="10">
        <v>3850715.41</v>
      </c>
      <c r="E58" s="23"/>
      <c r="F58" s="23"/>
      <c r="G58" s="23"/>
      <c r="J58" s="23"/>
      <c r="K58" s="11"/>
      <c r="L58"/>
    </row>
    <row r="59" spans="2:12" s="3" customFormat="1" ht="15.5" x14ac:dyDescent="0.25">
      <c r="B59" s="12" t="s">
        <v>101</v>
      </c>
      <c r="C59" s="10">
        <v>8.3699999999999992</v>
      </c>
      <c r="E59" s="23"/>
      <c r="F59" s="23"/>
      <c r="G59" s="23"/>
      <c r="J59" s="23"/>
      <c r="K59" s="11"/>
      <c r="L59"/>
    </row>
    <row r="60" spans="2:12" s="3" customFormat="1" ht="15.5" x14ac:dyDescent="0.25">
      <c r="B60" s="12" t="s">
        <v>98</v>
      </c>
      <c r="C60" s="10">
        <v>451191.16</v>
      </c>
      <c r="E60" s="23"/>
      <c r="F60" s="23"/>
      <c r="G60" s="23"/>
      <c r="J60" s="23"/>
      <c r="K60" s="11"/>
      <c r="L60"/>
    </row>
    <row r="61" spans="2:12" s="3" customFormat="1" ht="15.5" x14ac:dyDescent="0.25">
      <c r="B61" s="12" t="s">
        <v>100</v>
      </c>
      <c r="C61" s="10">
        <v>29783.57</v>
      </c>
      <c r="E61" s="23"/>
      <c r="F61" s="23"/>
      <c r="G61" s="23"/>
      <c r="J61" s="23"/>
      <c r="K61" s="11"/>
      <c r="L61"/>
    </row>
    <row r="62" spans="2:12" s="3" customFormat="1" ht="15.5" x14ac:dyDescent="0.25">
      <c r="B62" s="12" t="s">
        <v>97</v>
      </c>
      <c r="C62" s="10">
        <v>9523.33</v>
      </c>
      <c r="E62" s="23"/>
      <c r="F62" s="23"/>
      <c r="G62" s="23"/>
      <c r="J62" s="23"/>
      <c r="K62" s="11"/>
      <c r="L62"/>
    </row>
    <row r="63" spans="2:12" s="3" customFormat="1" ht="15.5" x14ac:dyDescent="0.25">
      <c r="B63" s="12" t="s">
        <v>204</v>
      </c>
      <c r="C63" s="10">
        <v>14972.26</v>
      </c>
      <c r="E63" s="23"/>
      <c r="F63" s="23"/>
      <c r="G63" s="23"/>
      <c r="J63" s="23"/>
      <c r="K63" s="11"/>
      <c r="L63"/>
    </row>
    <row r="64" spans="2:12" s="3" customFormat="1" ht="15.5" x14ac:dyDescent="0.25">
      <c r="B64" s="12" t="s">
        <v>83</v>
      </c>
      <c r="C64" s="10">
        <v>30433.55</v>
      </c>
      <c r="E64" s="23"/>
      <c r="F64" s="23"/>
      <c r="G64" s="23"/>
      <c r="J64" s="23"/>
      <c r="K64" s="11"/>
      <c r="L64"/>
    </row>
    <row r="65" spans="1:16" ht="15.5" x14ac:dyDescent="0.25">
      <c r="B65" s="12" t="s">
        <v>96</v>
      </c>
      <c r="C65" s="10">
        <v>8070.04</v>
      </c>
      <c r="D65" s="3"/>
      <c r="E65" s="23"/>
      <c r="F65" s="23"/>
      <c r="G65" s="23"/>
      <c r="J65" s="23"/>
      <c r="K65" s="11"/>
      <c r="N65" s="3"/>
      <c r="O65" s="3"/>
      <c r="P65" s="3"/>
    </row>
    <row r="66" spans="1:16" ht="15.5" x14ac:dyDescent="0.25">
      <c r="B66" s="78"/>
      <c r="C66" s="79"/>
      <c r="D66" s="80"/>
      <c r="E66" s="81"/>
      <c r="F66" s="82"/>
      <c r="H66" s="23"/>
      <c r="I66" s="23"/>
      <c r="J66" s="23"/>
      <c r="K66" s="3"/>
      <c r="L66" s="3"/>
      <c r="M66" s="23"/>
      <c r="N66" s="11"/>
      <c r="O66"/>
      <c r="P66" s="3"/>
    </row>
    <row r="67" spans="1:16" s="12" customFormat="1" ht="15.5" x14ac:dyDescent="0.25">
      <c r="A67" s="8"/>
      <c r="B67" s="70" t="s">
        <v>244</v>
      </c>
      <c r="C67" s="10">
        <f>SUM(C11:C65)</f>
        <v>52506987.459999979</v>
      </c>
      <c r="F67" s="8"/>
      <c r="H67" s="8"/>
      <c r="I67" s="8"/>
      <c r="J67" s="8"/>
      <c r="M67" s="8"/>
      <c r="N67" s="13"/>
    </row>
    <row r="68" spans="1:16" s="12" customFormat="1" ht="15.5" x14ac:dyDescent="0.25">
      <c r="B68" s="12" t="s">
        <v>242</v>
      </c>
      <c r="C68" s="10">
        <f>+C67*1.02</f>
        <v>53557127.20919998</v>
      </c>
      <c r="D68" s="83">
        <f>C68/C67</f>
        <v>1.02</v>
      </c>
      <c r="E68" s="18"/>
      <c r="F68" s="69"/>
      <c r="G68" s="69"/>
      <c r="H68" s="69"/>
      <c r="I68" s="69"/>
      <c r="J68" s="69"/>
      <c r="M68" s="69"/>
      <c r="N68" s="9"/>
    </row>
    <row r="69" spans="1:16" s="12" customFormat="1" ht="15.5" x14ac:dyDescent="0.25">
      <c r="A69" s="69"/>
      <c r="B69" s="12" t="s">
        <v>241</v>
      </c>
      <c r="C69" s="10">
        <f>75000000</f>
        <v>75000000</v>
      </c>
      <c r="D69" s="83">
        <f>+C69/C67</f>
        <v>1.4283813189079888</v>
      </c>
      <c r="E69" s="18"/>
      <c r="F69" s="69"/>
      <c r="H69" s="69"/>
      <c r="I69" s="69"/>
      <c r="J69" s="69"/>
      <c r="M69" s="69"/>
      <c r="N69" s="13"/>
    </row>
    <row r="70" spans="1:16" s="12" customFormat="1" ht="16.149999999999999" thickBot="1" x14ac:dyDescent="0.3">
      <c r="A70" s="28"/>
      <c r="B70" s="71" t="s">
        <v>239</v>
      </c>
      <c r="C70" s="73">
        <f>+C69-C68</f>
        <v>21442872.79080002</v>
      </c>
      <c r="D70" s="84">
        <f>+D69-D68</f>
        <v>0.40838131890798879</v>
      </c>
      <c r="E70" s="72"/>
      <c r="F70" s="75"/>
      <c r="G70" s="16"/>
      <c r="H70" s="28"/>
      <c r="I70" s="28"/>
      <c r="J70" s="28"/>
      <c r="M70" s="68"/>
      <c r="N70" s="15"/>
    </row>
    <row r="71" spans="1:16" s="12" customFormat="1" ht="16.149999999999999" thickTop="1" x14ac:dyDescent="0.25">
      <c r="A71" s="28"/>
      <c r="B71" s="70"/>
      <c r="C71" s="17"/>
      <c r="D71" s="83"/>
      <c r="F71" s="16"/>
      <c r="G71" s="16"/>
      <c r="H71" s="28"/>
      <c r="I71" s="28"/>
      <c r="J71" s="28"/>
      <c r="M71" s="76"/>
      <c r="N71" s="15"/>
    </row>
    <row r="72" spans="1:16" s="12" customFormat="1" ht="15.5" x14ac:dyDescent="0.25">
      <c r="A72" s="28"/>
      <c r="C72" s="10"/>
      <c r="D72" s="85"/>
      <c r="E72" s="18"/>
      <c r="F72" s="16"/>
      <c r="G72" s="16"/>
      <c r="H72" s="28"/>
      <c r="I72" s="28"/>
      <c r="J72" s="28"/>
      <c r="M72" s="68"/>
      <c r="N72" s="15"/>
    </row>
    <row r="73" spans="1:16" s="12" customFormat="1" ht="15.5" x14ac:dyDescent="0.25">
      <c r="A73" s="46" t="s">
        <v>39</v>
      </c>
      <c r="B73" s="47"/>
      <c r="C73" s="48"/>
      <c r="D73" s="86" t="s">
        <v>16</v>
      </c>
      <c r="E73" s="49" t="s">
        <v>200</v>
      </c>
      <c r="F73" s="49" t="s">
        <v>40</v>
      </c>
      <c r="G73" s="49" t="s">
        <v>40</v>
      </c>
      <c r="J73" s="8"/>
      <c r="K73" s="9"/>
    </row>
    <row r="74" spans="1:16" s="12" customFormat="1" ht="15.5" x14ac:dyDescent="0.25">
      <c r="B74" s="12" t="s">
        <v>41</v>
      </c>
      <c r="C74" s="10">
        <f>3446557.69</f>
        <v>3446557.69</v>
      </c>
      <c r="D74" s="87"/>
      <c r="E74" s="8"/>
      <c r="F74" s="8"/>
      <c r="G74" s="8"/>
      <c r="J74" s="8"/>
      <c r="K74" s="9"/>
    </row>
    <row r="75" spans="1:16" s="12" customFormat="1" ht="15.5" x14ac:dyDescent="0.25">
      <c r="B75" s="12" t="s">
        <v>44</v>
      </c>
      <c r="C75" s="10">
        <v>47245.23</v>
      </c>
      <c r="D75" s="87"/>
      <c r="E75" s="8"/>
      <c r="F75" s="8"/>
      <c r="G75" s="8"/>
      <c r="J75" s="8"/>
      <c r="K75" s="9"/>
    </row>
    <row r="76" spans="1:16" s="12" customFormat="1" ht="15.5" x14ac:dyDescent="0.25">
      <c r="B76" s="12" t="s">
        <v>42</v>
      </c>
      <c r="C76" s="10">
        <v>266994.14</v>
      </c>
      <c r="D76" s="87"/>
      <c r="E76" s="8"/>
      <c r="F76" s="8"/>
      <c r="G76" s="8"/>
      <c r="J76" s="8"/>
      <c r="K76" s="9"/>
    </row>
    <row r="77" spans="1:16" s="12" customFormat="1" ht="15.5" x14ac:dyDescent="0.25">
      <c r="B77" s="12" t="s">
        <v>43</v>
      </c>
      <c r="C77" s="10">
        <v>350207.28</v>
      </c>
      <c r="D77" s="87"/>
      <c r="E77" s="8"/>
      <c r="F77" s="8"/>
      <c r="G77" s="8"/>
      <c r="J77" s="8"/>
      <c r="K77" s="9"/>
    </row>
    <row r="78" spans="1:16" s="12" customFormat="1" ht="15.5" x14ac:dyDescent="0.25">
      <c r="B78" s="12" t="s">
        <v>185</v>
      </c>
      <c r="C78" s="10">
        <v>15180745.210000001</v>
      </c>
      <c r="D78" s="87"/>
      <c r="E78" s="8"/>
      <c r="F78" s="8"/>
      <c r="G78" s="8"/>
      <c r="J78" s="8"/>
      <c r="K78" s="9"/>
    </row>
    <row r="79" spans="1:16" ht="15.5" x14ac:dyDescent="0.25">
      <c r="B79" s="78"/>
      <c r="C79" s="79"/>
      <c r="D79" s="88"/>
      <c r="E79" s="81"/>
      <c r="F79" s="82"/>
      <c r="H79" s="23"/>
      <c r="I79" s="23"/>
      <c r="J79" s="23"/>
      <c r="K79" s="3"/>
      <c r="L79" s="3"/>
      <c r="M79" s="23"/>
      <c r="N79" s="11"/>
      <c r="O79"/>
      <c r="P79" s="3"/>
    </row>
    <row r="80" spans="1:16" s="12" customFormat="1" ht="15.5" x14ac:dyDescent="0.25">
      <c r="A80" s="69"/>
      <c r="B80" s="70" t="s">
        <v>244</v>
      </c>
      <c r="C80" s="10">
        <f>SUM(C74:C78)</f>
        <v>19291749.550000001</v>
      </c>
      <c r="D80" s="89"/>
      <c r="E80" s="10"/>
      <c r="F80" s="69"/>
      <c r="H80" s="69"/>
      <c r="I80" s="69"/>
      <c r="J80" s="69"/>
      <c r="M80" s="69"/>
      <c r="N80" s="13"/>
    </row>
    <row r="81" spans="1:16" s="12" customFormat="1" ht="15.5" x14ac:dyDescent="0.25">
      <c r="A81" s="69"/>
      <c r="B81" s="12" t="s">
        <v>242</v>
      </c>
      <c r="C81" s="10">
        <f>+C80*1.02</f>
        <v>19677584.541000001</v>
      </c>
      <c r="D81" s="83">
        <f>C81/C80</f>
        <v>1.02</v>
      </c>
      <c r="E81" s="18"/>
      <c r="F81" s="69"/>
      <c r="H81" s="69"/>
      <c r="I81" s="69"/>
      <c r="J81" s="69"/>
      <c r="M81" s="69"/>
      <c r="N81" s="13"/>
    </row>
    <row r="82" spans="1:16" s="12" customFormat="1" ht="15.5" x14ac:dyDescent="0.25">
      <c r="A82" s="69"/>
      <c r="B82" s="70" t="s">
        <v>241</v>
      </c>
      <c r="C82" s="17">
        <v>20088403</v>
      </c>
      <c r="D82" s="83">
        <f>+C82/C80</f>
        <v>1.0412950338140794</v>
      </c>
      <c r="E82" s="18"/>
      <c r="F82" s="69"/>
      <c r="H82" s="69"/>
      <c r="I82" s="69"/>
      <c r="J82" s="69"/>
      <c r="M82" s="69"/>
      <c r="N82" s="13"/>
    </row>
    <row r="83" spans="1:16" s="12" customFormat="1" ht="16.149999999999999" thickBot="1" x14ac:dyDescent="0.3">
      <c r="A83" s="28"/>
      <c r="B83" s="71" t="s">
        <v>239</v>
      </c>
      <c r="C83" s="73">
        <f>+C82-C81</f>
        <v>410818.45899999887</v>
      </c>
      <c r="D83" s="84">
        <f>+D82-D81</f>
        <v>2.1295033814079378E-2</v>
      </c>
      <c r="E83" s="72"/>
      <c r="F83" s="75"/>
      <c r="G83" s="16"/>
      <c r="H83" s="28"/>
      <c r="I83" s="28"/>
      <c r="J83" s="28"/>
      <c r="M83" s="69"/>
      <c r="N83" s="15"/>
    </row>
    <row r="84" spans="1:16" s="12" customFormat="1" ht="16.149999999999999" thickTop="1" x14ac:dyDescent="0.25">
      <c r="A84" s="28"/>
      <c r="B84" s="70"/>
      <c r="C84" s="17"/>
      <c r="D84" s="83"/>
      <c r="F84" s="16"/>
      <c r="G84" s="16"/>
      <c r="H84" s="28"/>
      <c r="I84" s="28"/>
      <c r="J84" s="28"/>
      <c r="M84" s="76"/>
      <c r="N84" s="15"/>
    </row>
    <row r="85" spans="1:16" s="12" customFormat="1" ht="15.5" x14ac:dyDescent="0.25">
      <c r="A85" s="28"/>
      <c r="B85" s="70"/>
      <c r="C85" s="17"/>
      <c r="D85" s="83"/>
      <c r="F85" s="16"/>
      <c r="G85" s="16"/>
      <c r="H85" s="28"/>
      <c r="I85" s="28"/>
      <c r="J85" s="28"/>
      <c r="M85" s="69"/>
      <c r="N85" s="15"/>
    </row>
    <row r="86" spans="1:16" s="12" customFormat="1" ht="15.5" x14ac:dyDescent="0.25">
      <c r="A86" s="46" t="s">
        <v>15</v>
      </c>
      <c r="B86" s="47"/>
      <c r="C86" s="48"/>
      <c r="D86" s="49" t="s">
        <v>16</v>
      </c>
      <c r="E86" s="49" t="s">
        <v>198</v>
      </c>
      <c r="F86" s="49" t="s">
        <v>189</v>
      </c>
      <c r="G86" s="49" t="s">
        <v>64</v>
      </c>
      <c r="J86" s="8"/>
      <c r="K86" s="9"/>
    </row>
    <row r="87" spans="1:16" s="12" customFormat="1" ht="15.5" x14ac:dyDescent="0.25">
      <c r="A87" s="22"/>
      <c r="B87" s="12" t="s">
        <v>20</v>
      </c>
      <c r="C87" s="10">
        <v>2333.1</v>
      </c>
      <c r="D87" s="8"/>
      <c r="E87" s="8"/>
      <c r="F87" s="8"/>
      <c r="G87" s="8"/>
      <c r="J87" s="8"/>
      <c r="K87" s="9"/>
    </row>
    <row r="88" spans="1:16" s="12" customFormat="1" ht="15.5" x14ac:dyDescent="0.25">
      <c r="A88" s="22"/>
      <c r="B88" s="12" t="s">
        <v>220</v>
      </c>
      <c r="C88" s="10">
        <v>7349.79</v>
      </c>
      <c r="D88" s="8"/>
      <c r="E88" s="8"/>
      <c r="F88" s="8"/>
      <c r="G88" s="8"/>
      <c r="J88" s="8"/>
      <c r="K88" s="9"/>
    </row>
    <row r="89" spans="1:16" s="12" customFormat="1" ht="15.5" x14ac:dyDescent="0.25">
      <c r="A89" s="22"/>
      <c r="B89" s="12" t="s">
        <v>29</v>
      </c>
      <c r="C89" s="10">
        <v>1194284.58</v>
      </c>
      <c r="D89" s="8"/>
      <c r="E89" s="8"/>
      <c r="F89" s="8"/>
      <c r="G89" s="8"/>
      <c r="J89" s="8"/>
      <c r="K89" s="9"/>
    </row>
    <row r="90" spans="1:16" s="12" customFormat="1" ht="15.5" x14ac:dyDescent="0.25">
      <c r="A90" s="22"/>
      <c r="B90" s="12" t="s">
        <v>218</v>
      </c>
      <c r="C90" s="10">
        <v>1247.28</v>
      </c>
      <c r="D90" s="8"/>
      <c r="E90" s="8"/>
      <c r="F90" s="8"/>
      <c r="G90" s="8"/>
      <c r="J90" s="8"/>
      <c r="K90" s="9"/>
    </row>
    <row r="91" spans="1:16" s="12" customFormat="1" ht="15.5" x14ac:dyDescent="0.25">
      <c r="A91" s="22"/>
      <c r="B91" s="12" t="s">
        <v>32</v>
      </c>
      <c r="C91" s="10">
        <v>2492246.4</v>
      </c>
      <c r="D91" s="66"/>
      <c r="E91" s="66"/>
      <c r="F91" s="66"/>
      <c r="G91" s="66"/>
      <c r="J91" s="66"/>
      <c r="K91" s="9"/>
    </row>
    <row r="92" spans="1:16" s="12" customFormat="1" ht="15.5" x14ac:dyDescent="0.25">
      <c r="A92" s="22"/>
      <c r="B92" s="12" t="s">
        <v>232</v>
      </c>
      <c r="C92" s="10">
        <v>2514691.4900000002</v>
      </c>
      <c r="D92" s="8"/>
      <c r="E92" s="8"/>
      <c r="F92" s="8"/>
      <c r="G92" s="8"/>
      <c r="J92" s="8"/>
      <c r="K92" s="9"/>
    </row>
    <row r="93" spans="1:16" ht="15.5" x14ac:dyDescent="0.25">
      <c r="B93" s="12" t="s">
        <v>34</v>
      </c>
      <c r="C93" s="10">
        <v>4642143.84</v>
      </c>
      <c r="D93" s="3"/>
      <c r="E93" s="24"/>
      <c r="F93" s="24"/>
      <c r="G93" s="24"/>
      <c r="J93" s="23"/>
      <c r="K93" s="11"/>
      <c r="N93" s="3"/>
      <c r="O93" s="3"/>
      <c r="P93" s="3"/>
    </row>
    <row r="94" spans="1:16" ht="15.5" x14ac:dyDescent="0.25">
      <c r="B94" s="12" t="s">
        <v>230</v>
      </c>
      <c r="C94" s="10">
        <v>877133.61</v>
      </c>
      <c r="D94" s="3"/>
      <c r="E94" s="24"/>
      <c r="F94" s="24"/>
      <c r="G94" s="24"/>
      <c r="J94" s="23"/>
      <c r="K94" s="11"/>
      <c r="N94" s="3"/>
      <c r="O94" s="3"/>
      <c r="P94" s="3"/>
    </row>
    <row r="95" spans="1:16" ht="15.5" x14ac:dyDescent="0.25">
      <c r="B95" s="12" t="s">
        <v>30</v>
      </c>
      <c r="C95" s="10">
        <v>559995.80000000005</v>
      </c>
      <c r="D95" s="3"/>
      <c r="E95" s="24"/>
      <c r="F95" s="24"/>
      <c r="G95" s="24"/>
      <c r="J95" s="23"/>
      <c r="K95" s="11"/>
      <c r="N95" s="3"/>
      <c r="O95" s="3"/>
      <c r="P95" s="3"/>
    </row>
    <row r="96" spans="1:16" ht="15.5" x14ac:dyDescent="0.25">
      <c r="B96" s="12" t="s">
        <v>38</v>
      </c>
      <c r="C96" s="10">
        <v>3394914.22</v>
      </c>
      <c r="D96" s="3"/>
      <c r="E96" s="24"/>
      <c r="F96" s="24"/>
      <c r="G96" s="24"/>
      <c r="J96" s="23"/>
      <c r="K96" s="11"/>
      <c r="N96" s="3"/>
      <c r="O96" s="3"/>
      <c r="P96" s="3"/>
    </row>
    <row r="97" spans="2:16" ht="15.5" x14ac:dyDescent="0.25">
      <c r="B97" s="12" t="s">
        <v>22</v>
      </c>
      <c r="C97" s="10">
        <v>3232.66</v>
      </c>
      <c r="D97" s="3"/>
      <c r="E97" s="24"/>
      <c r="F97" s="24"/>
      <c r="G97" s="24"/>
      <c r="J97" s="23"/>
      <c r="K97" s="11"/>
      <c r="N97" s="3"/>
      <c r="O97" s="3"/>
      <c r="P97" s="3"/>
    </row>
    <row r="98" spans="2:16" ht="15.5" x14ac:dyDescent="0.25">
      <c r="B98" s="12" t="s">
        <v>33</v>
      </c>
      <c r="C98" s="10">
        <v>4533254.25</v>
      </c>
      <c r="D98" s="3"/>
      <c r="E98" s="24"/>
      <c r="F98" s="24"/>
      <c r="G98" s="24"/>
      <c r="J98" s="23"/>
      <c r="K98" s="11"/>
      <c r="N98" s="3"/>
      <c r="O98" s="3"/>
      <c r="P98" s="3"/>
    </row>
    <row r="99" spans="2:16" ht="15.5" x14ac:dyDescent="0.25">
      <c r="B99" s="12" t="s">
        <v>19</v>
      </c>
      <c r="C99" s="10">
        <v>4369515.72</v>
      </c>
      <c r="D99" s="3"/>
      <c r="E99" s="24"/>
      <c r="F99" s="24"/>
      <c r="G99" s="24"/>
      <c r="J99" s="23"/>
      <c r="K99" s="11"/>
      <c r="N99" s="3"/>
      <c r="O99" s="3"/>
      <c r="P99" s="3"/>
    </row>
    <row r="100" spans="2:16" ht="15.5" x14ac:dyDescent="0.25">
      <c r="B100" s="12" t="s">
        <v>31</v>
      </c>
      <c r="C100" s="10">
        <v>680127.53</v>
      </c>
      <c r="D100" s="3"/>
      <c r="E100" s="24"/>
      <c r="F100" s="24"/>
      <c r="G100" s="24"/>
      <c r="J100" s="23"/>
      <c r="K100" s="11"/>
      <c r="N100" s="3"/>
      <c r="O100" s="3"/>
      <c r="P100" s="3"/>
    </row>
    <row r="101" spans="2:16" ht="15.5" x14ac:dyDescent="0.25">
      <c r="B101" s="12" t="s">
        <v>222</v>
      </c>
      <c r="C101" s="10">
        <v>101037.29</v>
      </c>
      <c r="D101" s="3"/>
      <c r="E101" s="24"/>
      <c r="F101" s="24"/>
      <c r="G101" s="24"/>
      <c r="J101" s="23"/>
      <c r="K101" s="11"/>
      <c r="N101" s="3"/>
      <c r="O101" s="3"/>
      <c r="P101" s="3"/>
    </row>
    <row r="102" spans="2:16" ht="15.5" x14ac:dyDescent="0.25">
      <c r="B102" s="12" t="s">
        <v>219</v>
      </c>
      <c r="C102" s="10">
        <v>2502.4</v>
      </c>
      <c r="D102" s="3"/>
      <c r="E102" s="24"/>
      <c r="F102" s="24"/>
      <c r="G102" s="24"/>
      <c r="J102" s="23"/>
      <c r="K102" s="11"/>
      <c r="N102" s="3"/>
      <c r="O102" s="3"/>
      <c r="P102" s="3"/>
    </row>
    <row r="103" spans="2:16" ht="15.5" x14ac:dyDescent="0.25">
      <c r="B103" s="12" t="s">
        <v>216</v>
      </c>
      <c r="C103" s="10">
        <v>295.72000000000003</v>
      </c>
      <c r="D103" s="3"/>
      <c r="E103" s="24"/>
      <c r="F103" s="24"/>
      <c r="G103" s="24"/>
      <c r="J103" s="23"/>
      <c r="K103" s="11"/>
      <c r="N103" s="3"/>
      <c r="O103" s="3"/>
      <c r="P103" s="3"/>
    </row>
    <row r="104" spans="2:16" ht="15.5" x14ac:dyDescent="0.25">
      <c r="B104" s="12" t="s">
        <v>236</v>
      </c>
      <c r="C104" s="10">
        <v>139883078.34999999</v>
      </c>
      <c r="D104" s="3"/>
      <c r="E104" s="24"/>
      <c r="F104" s="24"/>
      <c r="G104" s="24"/>
      <c r="J104" s="23"/>
      <c r="K104" s="11"/>
      <c r="N104" s="3"/>
      <c r="O104" s="3"/>
      <c r="P104" s="3"/>
    </row>
    <row r="105" spans="2:16" ht="15.5" x14ac:dyDescent="0.25">
      <c r="B105" s="12" t="s">
        <v>187</v>
      </c>
      <c r="C105" s="10">
        <v>137015.64000000001</v>
      </c>
      <c r="D105" s="3"/>
      <c r="E105" s="24"/>
      <c r="F105" s="24"/>
      <c r="G105" s="24"/>
      <c r="J105" s="23"/>
      <c r="K105" s="11"/>
      <c r="N105" s="3"/>
      <c r="O105" s="3"/>
      <c r="P105" s="3"/>
    </row>
    <row r="106" spans="2:16" ht="15.5" x14ac:dyDescent="0.25">
      <c r="B106" s="12" t="s">
        <v>226</v>
      </c>
      <c r="C106" s="10">
        <v>260004.63</v>
      </c>
      <c r="D106" s="3"/>
      <c r="E106" s="24"/>
      <c r="F106" s="24"/>
      <c r="G106" s="24"/>
      <c r="J106" s="23"/>
      <c r="K106" s="11"/>
      <c r="N106" s="3"/>
      <c r="O106" s="3"/>
      <c r="P106" s="3"/>
    </row>
    <row r="107" spans="2:16" ht="15.5" x14ac:dyDescent="0.25">
      <c r="B107" s="12" t="s">
        <v>231</v>
      </c>
      <c r="C107" s="10">
        <v>2360049.9300000002</v>
      </c>
      <c r="D107" s="3"/>
      <c r="E107" s="24"/>
      <c r="F107" s="24"/>
      <c r="G107" s="24"/>
      <c r="J107" s="23"/>
      <c r="K107" s="11"/>
      <c r="N107" s="3"/>
      <c r="O107" s="3"/>
      <c r="P107" s="3"/>
    </row>
    <row r="108" spans="2:16" ht="15.5" x14ac:dyDescent="0.25">
      <c r="B108" s="12" t="s">
        <v>211</v>
      </c>
      <c r="C108" s="10">
        <v>2.2799999999999998</v>
      </c>
      <c r="D108" s="3"/>
      <c r="E108" s="24"/>
      <c r="F108" s="24"/>
      <c r="G108" s="24"/>
      <c r="J108" s="23"/>
      <c r="K108" s="11"/>
      <c r="N108" s="3"/>
      <c r="O108" s="3"/>
      <c r="P108" s="3"/>
    </row>
    <row r="109" spans="2:16" ht="15.5" x14ac:dyDescent="0.25">
      <c r="B109" s="12" t="s">
        <v>215</v>
      </c>
      <c r="C109" s="10">
        <v>67.62</v>
      </c>
      <c r="D109" s="3"/>
      <c r="E109" s="24"/>
      <c r="F109" s="24"/>
      <c r="G109" s="24"/>
      <c r="J109" s="23"/>
      <c r="K109" s="11"/>
      <c r="N109" s="3"/>
      <c r="O109" s="3"/>
      <c r="P109" s="3"/>
    </row>
    <row r="110" spans="2:16" ht="15.5" x14ac:dyDescent="0.25">
      <c r="B110" s="12" t="s">
        <v>210</v>
      </c>
      <c r="C110" s="10">
        <v>0.06</v>
      </c>
      <c r="D110" s="3"/>
      <c r="E110" s="24"/>
      <c r="F110" s="24"/>
      <c r="G110" s="24"/>
      <c r="J110" s="23"/>
      <c r="K110" s="11"/>
      <c r="N110" s="3"/>
      <c r="O110" s="3"/>
      <c r="P110" s="3"/>
    </row>
    <row r="111" spans="2:16" ht="15.5" x14ac:dyDescent="0.25">
      <c r="B111" s="12" t="s">
        <v>235</v>
      </c>
      <c r="C111" s="10">
        <v>25556796.059999999</v>
      </c>
      <c r="D111" s="3"/>
      <c r="E111" s="24"/>
      <c r="F111" s="24"/>
      <c r="G111" s="24"/>
      <c r="J111" s="23"/>
      <c r="K111" s="11"/>
      <c r="N111" s="3"/>
      <c r="O111" s="3"/>
      <c r="P111" s="3"/>
    </row>
    <row r="112" spans="2:16" ht="15.5" x14ac:dyDescent="0.25">
      <c r="B112" s="12" t="s">
        <v>212</v>
      </c>
      <c r="C112" s="10">
        <v>6.59</v>
      </c>
      <c r="D112" s="3"/>
      <c r="E112" s="24"/>
      <c r="F112" s="24"/>
      <c r="G112" s="24"/>
      <c r="J112" s="23"/>
      <c r="K112" s="11"/>
      <c r="N112" s="3"/>
      <c r="O112" s="3"/>
      <c r="P112" s="3"/>
    </row>
    <row r="113" spans="2:16" ht="15.5" x14ac:dyDescent="0.25">
      <c r="B113" s="12" t="s">
        <v>227</v>
      </c>
      <c r="C113" s="10">
        <v>501409.46</v>
      </c>
      <c r="D113" s="3"/>
      <c r="E113" s="24"/>
      <c r="F113" s="24"/>
      <c r="G113" s="24"/>
      <c r="J113" s="23"/>
      <c r="K113" s="11"/>
      <c r="N113" s="3"/>
      <c r="O113" s="3"/>
      <c r="P113" s="3"/>
    </row>
    <row r="114" spans="2:16" ht="15.5" x14ac:dyDescent="0.25">
      <c r="B114" s="12" t="s">
        <v>224</v>
      </c>
      <c r="C114" s="10">
        <v>140261.12</v>
      </c>
      <c r="D114" s="3"/>
      <c r="E114" s="24"/>
      <c r="F114" s="24"/>
      <c r="G114" s="24"/>
      <c r="J114" s="23"/>
      <c r="K114" s="11"/>
      <c r="N114" s="3"/>
      <c r="O114" s="3"/>
      <c r="P114" s="3"/>
    </row>
    <row r="115" spans="2:16" ht="15.5" x14ac:dyDescent="0.25">
      <c r="B115" s="12" t="s">
        <v>25</v>
      </c>
      <c r="C115" s="10">
        <v>117200.64</v>
      </c>
      <c r="D115" s="3"/>
      <c r="E115" s="24"/>
      <c r="F115" s="24"/>
      <c r="G115" s="24"/>
      <c r="J115" s="23"/>
      <c r="K115" s="11"/>
      <c r="N115" s="3"/>
      <c r="O115" s="3"/>
      <c r="P115" s="3"/>
    </row>
    <row r="116" spans="2:16" ht="15.5" x14ac:dyDescent="0.25">
      <c r="B116" s="12" t="s">
        <v>225</v>
      </c>
      <c r="C116" s="10">
        <v>200299.97</v>
      </c>
      <c r="D116" s="3"/>
      <c r="E116" s="24"/>
      <c r="F116" s="24"/>
      <c r="G116" s="24"/>
      <c r="J116" s="23"/>
      <c r="K116" s="11"/>
      <c r="N116" s="3"/>
      <c r="O116" s="3"/>
      <c r="P116" s="3"/>
    </row>
    <row r="117" spans="2:16" ht="15.5" x14ac:dyDescent="0.25">
      <c r="B117" s="12" t="s">
        <v>229</v>
      </c>
      <c r="C117" s="10">
        <v>749138.2</v>
      </c>
      <c r="D117" s="3"/>
      <c r="E117" s="24"/>
      <c r="F117" s="24"/>
      <c r="G117" s="24"/>
      <c r="J117" s="23"/>
      <c r="K117" s="11"/>
      <c r="N117" s="3"/>
      <c r="O117" s="3"/>
      <c r="P117" s="3"/>
    </row>
    <row r="118" spans="2:16" ht="15.5" x14ac:dyDescent="0.25">
      <c r="B118" s="12" t="s">
        <v>221</v>
      </c>
      <c r="C118" s="10">
        <v>8044.52</v>
      </c>
      <c r="D118" s="3"/>
      <c r="E118" s="24"/>
      <c r="F118" s="24"/>
      <c r="G118" s="24"/>
      <c r="J118" s="23"/>
      <c r="K118" s="11"/>
      <c r="N118" s="3"/>
      <c r="O118" s="3"/>
      <c r="P118" s="3"/>
    </row>
    <row r="119" spans="2:16" ht="15.5" x14ac:dyDescent="0.25">
      <c r="B119" s="12" t="s">
        <v>24</v>
      </c>
      <c r="C119" s="10">
        <v>1001415.07</v>
      </c>
      <c r="D119" s="3"/>
      <c r="E119" s="24"/>
      <c r="F119" s="24"/>
      <c r="G119" s="24"/>
      <c r="J119" s="23"/>
      <c r="K119" s="11"/>
      <c r="N119" s="3"/>
      <c r="O119" s="3"/>
      <c r="P119" s="3"/>
    </row>
    <row r="120" spans="2:16" ht="15.5" x14ac:dyDescent="0.25">
      <c r="B120" s="12" t="s">
        <v>217</v>
      </c>
      <c r="C120" s="10">
        <v>696.09</v>
      </c>
      <c r="D120" s="3"/>
      <c r="E120" s="24"/>
      <c r="F120" s="24"/>
      <c r="G120" s="24"/>
      <c r="J120" s="23"/>
      <c r="K120" s="11"/>
      <c r="N120" s="3"/>
      <c r="O120" s="3"/>
      <c r="P120" s="3"/>
    </row>
    <row r="121" spans="2:16" ht="15.5" x14ac:dyDescent="0.25">
      <c r="B121" s="12" t="s">
        <v>21</v>
      </c>
      <c r="C121" s="10">
        <v>430.61</v>
      </c>
      <c r="D121" s="3"/>
      <c r="E121" s="24"/>
      <c r="F121" s="24"/>
      <c r="G121" s="24"/>
      <c r="J121" s="23"/>
      <c r="K121" s="11"/>
      <c r="N121" s="3"/>
      <c r="O121" s="3"/>
      <c r="P121" s="3"/>
    </row>
    <row r="122" spans="2:16" ht="15.5" x14ac:dyDescent="0.25">
      <c r="B122" s="12" t="s">
        <v>28</v>
      </c>
      <c r="C122" s="10">
        <v>38.450000000000003</v>
      </c>
      <c r="D122" s="3"/>
      <c r="E122" s="24"/>
      <c r="F122" s="24"/>
      <c r="G122" s="24"/>
      <c r="J122" s="23"/>
      <c r="K122" s="11"/>
      <c r="N122" s="3"/>
      <c r="O122" s="3"/>
      <c r="P122" s="3"/>
    </row>
    <row r="123" spans="2:16" ht="15.5" x14ac:dyDescent="0.25">
      <c r="B123" s="12" t="s">
        <v>23</v>
      </c>
      <c r="C123" s="10">
        <v>202846.99</v>
      </c>
      <c r="D123" s="3"/>
      <c r="E123" s="24"/>
      <c r="F123" s="24"/>
      <c r="G123" s="24"/>
      <c r="J123" s="23"/>
      <c r="K123" s="11"/>
      <c r="N123" s="3"/>
      <c r="O123" s="3"/>
      <c r="P123" s="3"/>
    </row>
    <row r="124" spans="2:16" ht="15.5" x14ac:dyDescent="0.25">
      <c r="B124" s="12" t="s">
        <v>213</v>
      </c>
      <c r="C124" s="10">
        <v>44.97</v>
      </c>
      <c r="D124" s="3"/>
      <c r="E124" s="24"/>
      <c r="F124" s="24"/>
      <c r="G124" s="24"/>
      <c r="J124" s="23"/>
      <c r="K124" s="11"/>
      <c r="N124" s="3"/>
      <c r="O124" s="3"/>
      <c r="P124" s="3"/>
    </row>
    <row r="125" spans="2:16" ht="15.5" x14ac:dyDescent="0.25">
      <c r="B125" s="12" t="s">
        <v>233</v>
      </c>
      <c r="C125" s="10">
        <v>8806933.9700000007</v>
      </c>
      <c r="D125" s="3"/>
      <c r="E125" s="24"/>
      <c r="F125" s="24"/>
      <c r="G125" s="24"/>
      <c r="J125" s="23"/>
      <c r="K125" s="11"/>
      <c r="N125" s="3"/>
      <c r="O125" s="3"/>
      <c r="P125" s="3"/>
    </row>
    <row r="126" spans="2:16" ht="15.5" x14ac:dyDescent="0.25">
      <c r="B126" s="12" t="s">
        <v>18</v>
      </c>
      <c r="C126" s="10">
        <v>38229</v>
      </c>
      <c r="D126" s="3"/>
      <c r="E126" s="25"/>
      <c r="F126" s="25"/>
      <c r="G126" s="25"/>
      <c r="J126" s="26"/>
      <c r="K126" s="53"/>
      <c r="N126" s="3"/>
      <c r="O126" s="3"/>
      <c r="P126" s="3"/>
    </row>
    <row r="127" spans="2:16" ht="15.5" x14ac:dyDescent="0.25">
      <c r="B127" s="12" t="s">
        <v>18</v>
      </c>
      <c r="C127" s="10">
        <v>1049244.3400000001</v>
      </c>
      <c r="D127" s="3"/>
      <c r="E127" s="25"/>
      <c r="F127" s="25"/>
      <c r="G127" s="25"/>
      <c r="J127" s="26"/>
      <c r="K127" s="53"/>
      <c r="N127" s="3"/>
      <c r="O127" s="3"/>
      <c r="P127" s="3"/>
    </row>
    <row r="128" spans="2:16" ht="15.5" x14ac:dyDescent="0.25">
      <c r="B128" s="12" t="s">
        <v>18</v>
      </c>
      <c r="C128" s="10">
        <v>1199970.21</v>
      </c>
      <c r="D128" s="3"/>
      <c r="E128" s="25"/>
      <c r="F128" s="25"/>
      <c r="G128" s="25"/>
      <c r="J128" s="26"/>
      <c r="K128" s="53"/>
      <c r="N128" s="3"/>
      <c r="O128" s="3"/>
      <c r="P128" s="3"/>
    </row>
    <row r="129" spans="1:16" ht="15.5" x14ac:dyDescent="0.25">
      <c r="B129" s="12" t="s">
        <v>18</v>
      </c>
      <c r="C129" s="10">
        <v>1730604.96</v>
      </c>
      <c r="D129" s="3"/>
      <c r="E129" s="25"/>
      <c r="F129" s="25"/>
      <c r="G129" s="25"/>
      <c r="J129" s="26"/>
      <c r="K129" s="53"/>
      <c r="N129" s="3"/>
      <c r="O129" s="3"/>
      <c r="P129" s="3"/>
    </row>
    <row r="130" spans="1:16" ht="15.5" x14ac:dyDescent="0.25">
      <c r="B130" s="12" t="s">
        <v>18</v>
      </c>
      <c r="C130" s="10">
        <v>4743241.2</v>
      </c>
      <c r="D130" s="3"/>
      <c r="E130" s="25"/>
      <c r="F130" s="25"/>
      <c r="G130" s="25"/>
      <c r="J130" s="26"/>
      <c r="K130" s="53"/>
      <c r="N130" s="3"/>
      <c r="O130" s="3"/>
      <c r="P130" s="3"/>
    </row>
    <row r="131" spans="1:16" s="12" customFormat="1" ht="15.5" x14ac:dyDescent="0.25">
      <c r="A131" s="22"/>
      <c r="B131" s="12" t="s">
        <v>27</v>
      </c>
      <c r="C131" s="10">
        <v>45701.1</v>
      </c>
      <c r="D131" s="8"/>
      <c r="E131" s="8"/>
      <c r="F131" s="8"/>
      <c r="G131" s="8"/>
      <c r="J131" s="8"/>
      <c r="K131" s="9"/>
    </row>
    <row r="132" spans="1:16" s="12" customFormat="1" ht="15.5" x14ac:dyDescent="0.25">
      <c r="A132" s="22"/>
      <c r="B132" s="12" t="s">
        <v>27</v>
      </c>
      <c r="C132" s="10">
        <v>47692.53</v>
      </c>
      <c r="D132" s="8"/>
      <c r="E132" s="8"/>
      <c r="F132" s="8"/>
      <c r="G132" s="8"/>
      <c r="J132" s="8"/>
      <c r="K132" s="9"/>
    </row>
    <row r="133" spans="1:16" ht="15.5" x14ac:dyDescent="0.25">
      <c r="B133" s="12" t="s">
        <v>27</v>
      </c>
      <c r="C133" s="10">
        <v>137810.01999999999</v>
      </c>
      <c r="D133" s="3"/>
      <c r="E133" s="24"/>
      <c r="F133" s="24"/>
      <c r="G133" s="24"/>
      <c r="J133" s="23"/>
      <c r="K133" s="11"/>
      <c r="N133" s="3"/>
      <c r="O133" s="3"/>
      <c r="P133" s="3"/>
    </row>
    <row r="134" spans="1:16" ht="15.5" x14ac:dyDescent="0.25">
      <c r="B134" s="12" t="s">
        <v>27</v>
      </c>
      <c r="C134" s="10">
        <v>787063.9</v>
      </c>
      <c r="D134" s="3"/>
      <c r="E134" s="24"/>
      <c r="F134" s="24"/>
      <c r="G134" s="24"/>
      <c r="J134" s="23"/>
      <c r="K134" s="11"/>
      <c r="N134" s="3"/>
      <c r="O134" s="3"/>
      <c r="P134" s="3"/>
    </row>
    <row r="135" spans="1:16" ht="15.5" x14ac:dyDescent="0.25">
      <c r="B135" s="12" t="s">
        <v>27</v>
      </c>
      <c r="C135" s="10">
        <v>1920867.53</v>
      </c>
      <c r="D135" s="3"/>
      <c r="E135" s="24"/>
      <c r="F135" s="24"/>
      <c r="G135" s="24"/>
      <c r="J135" s="23"/>
      <c r="K135" s="11"/>
      <c r="N135" s="3"/>
      <c r="O135" s="3"/>
      <c r="P135" s="3"/>
    </row>
    <row r="136" spans="1:16" ht="15.5" x14ac:dyDescent="0.25">
      <c r="B136" s="12" t="s">
        <v>27</v>
      </c>
      <c r="C136" s="10">
        <v>6638505.4100000001</v>
      </c>
      <c r="D136" s="3"/>
      <c r="E136" s="24"/>
      <c r="F136" s="24"/>
      <c r="G136" s="24"/>
      <c r="J136" s="23"/>
      <c r="K136" s="11"/>
      <c r="N136" s="3"/>
      <c r="O136" s="3"/>
      <c r="P136" s="3"/>
    </row>
    <row r="137" spans="1:16" ht="15.5" x14ac:dyDescent="0.25">
      <c r="B137" s="12" t="s">
        <v>186</v>
      </c>
      <c r="C137" s="10">
        <v>22754.17</v>
      </c>
      <c r="D137" s="3"/>
      <c r="E137" s="24"/>
      <c r="F137" s="24"/>
      <c r="G137" s="24"/>
      <c r="J137" s="23"/>
      <c r="K137" s="11"/>
      <c r="N137" s="3"/>
      <c r="O137" s="3"/>
      <c r="P137" s="3"/>
    </row>
    <row r="138" spans="1:16" ht="15.5" x14ac:dyDescent="0.25">
      <c r="B138" s="12" t="s">
        <v>228</v>
      </c>
      <c r="C138" s="10">
        <v>620009.94999999995</v>
      </c>
      <c r="D138" s="3"/>
      <c r="E138" s="24"/>
      <c r="F138" s="24"/>
      <c r="G138" s="24"/>
      <c r="J138" s="23"/>
      <c r="K138" s="11"/>
      <c r="N138" s="3"/>
      <c r="O138" s="3"/>
      <c r="P138" s="3"/>
    </row>
    <row r="139" spans="1:16" ht="15.5" x14ac:dyDescent="0.25">
      <c r="B139" s="12" t="s">
        <v>26</v>
      </c>
      <c r="C139" s="10">
        <v>135238.29</v>
      </c>
      <c r="D139" s="3"/>
      <c r="E139" s="24"/>
      <c r="F139" s="24"/>
      <c r="G139" s="24"/>
      <c r="J139" s="23"/>
      <c r="K139" s="11"/>
      <c r="N139" s="3"/>
      <c r="O139" s="3"/>
      <c r="P139" s="3"/>
    </row>
    <row r="140" spans="1:16" ht="15.5" x14ac:dyDescent="0.25">
      <c r="B140" s="12" t="s">
        <v>37</v>
      </c>
      <c r="C140" s="10">
        <v>8000</v>
      </c>
      <c r="D140" s="3"/>
      <c r="E140" s="24"/>
      <c r="F140" s="24"/>
      <c r="G140" s="24"/>
      <c r="J140" s="23"/>
      <c r="K140" s="11"/>
      <c r="N140" s="3"/>
      <c r="O140" s="3"/>
      <c r="P140" s="3"/>
    </row>
    <row r="141" spans="1:16" ht="15.5" x14ac:dyDescent="0.25">
      <c r="B141" s="12" t="s">
        <v>35</v>
      </c>
      <c r="C141" s="10">
        <v>1449638.06</v>
      </c>
      <c r="D141" s="3"/>
      <c r="E141" s="24"/>
      <c r="F141" s="24"/>
      <c r="G141" s="24"/>
      <c r="J141" s="23"/>
      <c r="K141" s="11"/>
      <c r="N141" s="3"/>
      <c r="O141" s="3"/>
      <c r="P141" s="3"/>
    </row>
    <row r="142" spans="1:16" ht="15.5" x14ac:dyDescent="0.25">
      <c r="B142" s="12" t="s">
        <v>36</v>
      </c>
      <c r="C142" s="10">
        <v>110056.32000000001</v>
      </c>
      <c r="D142" s="3"/>
      <c r="E142" s="24"/>
      <c r="F142" s="24"/>
      <c r="G142" s="24"/>
      <c r="J142" s="23"/>
      <c r="K142" s="11"/>
      <c r="N142" s="3"/>
      <c r="O142" s="3"/>
      <c r="P142" s="3"/>
    </row>
    <row r="143" spans="1:16" ht="15.5" x14ac:dyDescent="0.25">
      <c r="B143" s="12" t="s">
        <v>234</v>
      </c>
      <c r="C143" s="10">
        <v>22074944.809999999</v>
      </c>
      <c r="D143" s="3"/>
      <c r="E143" s="24"/>
      <c r="F143" s="24"/>
      <c r="G143" s="24"/>
      <c r="J143" s="23"/>
      <c r="K143" s="11"/>
      <c r="N143" s="3"/>
      <c r="O143" s="3"/>
      <c r="P143" s="3"/>
    </row>
    <row r="144" spans="1:16" ht="15.5" x14ac:dyDescent="0.25">
      <c r="B144" s="12" t="s">
        <v>223</v>
      </c>
      <c r="C144" s="10">
        <v>135010.94</v>
      </c>
      <c r="D144" s="3"/>
      <c r="E144" s="25"/>
      <c r="F144" s="25"/>
      <c r="G144" s="25"/>
      <c r="J144" s="26"/>
      <c r="K144" s="53"/>
      <c r="N144" s="3"/>
      <c r="O144" s="3"/>
      <c r="P144" s="3"/>
    </row>
    <row r="145" spans="1:16" ht="15.5" x14ac:dyDescent="0.25">
      <c r="B145" s="12" t="s">
        <v>214</v>
      </c>
      <c r="C145" s="10">
        <v>61.11</v>
      </c>
      <c r="D145" s="3"/>
      <c r="E145" s="25"/>
      <c r="F145" s="25"/>
      <c r="G145" s="25"/>
      <c r="J145" s="26"/>
      <c r="K145" s="53"/>
      <c r="N145" s="3"/>
      <c r="O145" s="3"/>
      <c r="P145" s="3"/>
    </row>
    <row r="146" spans="1:16" ht="15.5" x14ac:dyDescent="0.25">
      <c r="B146" s="78"/>
      <c r="C146" s="79"/>
      <c r="D146" s="80"/>
      <c r="E146" s="81"/>
      <c r="F146" s="82"/>
      <c r="H146" s="23"/>
      <c r="I146" s="23"/>
      <c r="J146" s="23"/>
      <c r="K146" s="3"/>
      <c r="L146" s="3"/>
      <c r="M146" s="23"/>
      <c r="N146" s="11"/>
      <c r="O146"/>
      <c r="P146" s="3"/>
    </row>
    <row r="147" spans="1:16" s="12" customFormat="1" ht="15.5" x14ac:dyDescent="0.25">
      <c r="A147" s="69"/>
      <c r="B147" s="70" t="s">
        <v>244</v>
      </c>
      <c r="C147" s="10">
        <f>SUM(C87:C146)</f>
        <v>248196730.75</v>
      </c>
      <c r="D147" s="10"/>
      <c r="E147" s="10"/>
      <c r="F147" s="69"/>
      <c r="H147" s="69"/>
      <c r="I147" s="69"/>
      <c r="J147" s="69"/>
      <c r="M147" s="69"/>
      <c r="N147" s="13"/>
    </row>
    <row r="148" spans="1:16" s="12" customFormat="1" ht="15.5" x14ac:dyDescent="0.25">
      <c r="A148" s="69"/>
      <c r="B148" s="12" t="s">
        <v>242</v>
      </c>
      <c r="C148" s="10">
        <f>+C147*1.02</f>
        <v>253160665.36500001</v>
      </c>
      <c r="D148" s="18">
        <f>C148/C147</f>
        <v>1.02</v>
      </c>
      <c r="E148" s="18"/>
      <c r="F148" s="69"/>
      <c r="H148" s="69"/>
      <c r="I148" s="69"/>
      <c r="J148" s="69"/>
      <c r="M148" s="69"/>
      <c r="N148" s="13"/>
    </row>
    <row r="149" spans="1:16" s="12" customFormat="1" ht="15.5" x14ac:dyDescent="0.25">
      <c r="A149" s="69"/>
      <c r="B149" s="70" t="s">
        <v>241</v>
      </c>
      <c r="C149" s="10">
        <v>256463380</v>
      </c>
      <c r="D149" s="18">
        <f>+C149/C147</f>
        <v>1.0333068418146358</v>
      </c>
      <c r="E149" s="18"/>
      <c r="F149" s="69"/>
      <c r="H149" s="69"/>
      <c r="I149" s="69"/>
      <c r="J149" s="69"/>
      <c r="M149" s="69"/>
      <c r="N149" s="13"/>
    </row>
    <row r="150" spans="1:16" s="12" customFormat="1" ht="16.149999999999999" thickBot="1" x14ac:dyDescent="0.3">
      <c r="A150" s="28"/>
      <c r="B150" s="71" t="s">
        <v>239</v>
      </c>
      <c r="C150" s="73">
        <f>+C149-C148</f>
        <v>3302714.6349999905</v>
      </c>
      <c r="D150" s="74">
        <f>+D149-D148</f>
        <v>1.3306841814635817E-2</v>
      </c>
      <c r="E150" s="72"/>
      <c r="F150" s="75"/>
      <c r="G150" s="16"/>
      <c r="H150" s="28"/>
      <c r="I150" s="28"/>
      <c r="J150" s="28"/>
      <c r="M150" s="69"/>
      <c r="N150" s="15"/>
    </row>
    <row r="151" spans="1:16" s="12" customFormat="1" ht="16.149999999999999" thickTop="1" x14ac:dyDescent="0.25">
      <c r="A151" s="28"/>
      <c r="B151" s="70"/>
      <c r="C151" s="17"/>
      <c r="D151" s="18"/>
      <c r="F151" s="16"/>
      <c r="G151" s="16"/>
      <c r="H151" s="28"/>
      <c r="I151" s="28"/>
      <c r="J151" s="28"/>
      <c r="M151" s="76"/>
      <c r="N151" s="15"/>
    </row>
    <row r="152" spans="1:16" s="12" customFormat="1" ht="15.5" x14ac:dyDescent="0.25">
      <c r="A152" s="8"/>
      <c r="C152" s="10"/>
      <c r="D152" s="17"/>
      <c r="E152" s="18"/>
      <c r="F152" s="8"/>
      <c r="H152" s="8"/>
      <c r="I152" s="8"/>
      <c r="J152" s="8"/>
      <c r="M152" s="8"/>
      <c r="N152" s="13"/>
    </row>
    <row r="153" spans="1:16" s="12" customFormat="1" ht="15.5" x14ac:dyDescent="0.25">
      <c r="A153" s="46" t="s">
        <v>238</v>
      </c>
      <c r="B153" s="47"/>
      <c r="C153" s="48"/>
      <c r="D153" s="49" t="s">
        <v>16</v>
      </c>
      <c r="E153" s="49" t="s">
        <v>199</v>
      </c>
      <c r="F153" s="49" t="s">
        <v>40</v>
      </c>
      <c r="G153" s="49" t="s">
        <v>40</v>
      </c>
      <c r="J153" s="67"/>
      <c r="K153" s="9"/>
    </row>
    <row r="154" spans="1:16" ht="15.5" x14ac:dyDescent="0.25">
      <c r="B154" s="12" t="s">
        <v>178</v>
      </c>
      <c r="C154" s="10">
        <v>53524963.439999998</v>
      </c>
      <c r="D154" s="3"/>
      <c r="E154" s="23"/>
      <c r="F154" s="23"/>
      <c r="G154" s="23"/>
      <c r="J154" s="23"/>
      <c r="K154" s="11"/>
      <c r="N154" s="3"/>
      <c r="O154" s="3"/>
      <c r="P154" s="3"/>
    </row>
    <row r="155" spans="1:16" ht="15.5" x14ac:dyDescent="0.25">
      <c r="B155" s="78"/>
      <c r="C155" s="79"/>
      <c r="D155" s="80"/>
      <c r="E155" s="81"/>
      <c r="F155" s="82"/>
      <c r="H155" s="23"/>
      <c r="I155" s="23"/>
      <c r="J155" s="23"/>
      <c r="K155" s="3"/>
      <c r="L155" s="3"/>
      <c r="M155" s="23"/>
      <c r="N155" s="11"/>
      <c r="O155"/>
      <c r="P155" s="3"/>
    </row>
    <row r="156" spans="1:16" s="12" customFormat="1" ht="15.5" x14ac:dyDescent="0.25">
      <c r="A156" s="69"/>
      <c r="B156" s="70" t="s">
        <v>244</v>
      </c>
      <c r="C156" s="10">
        <f>SUM(C154:C155)</f>
        <v>53524963.439999998</v>
      </c>
      <c r="D156" s="10"/>
      <c r="E156" s="10"/>
      <c r="F156" s="69"/>
      <c r="H156" s="69"/>
      <c r="I156" s="69"/>
      <c r="J156" s="69"/>
      <c r="M156" s="69"/>
      <c r="N156" s="13"/>
    </row>
    <row r="157" spans="1:16" s="12" customFormat="1" ht="15.5" x14ac:dyDescent="0.25">
      <c r="A157" s="69"/>
      <c r="B157" s="12" t="s">
        <v>242</v>
      </c>
      <c r="C157" s="10">
        <f>+C156*1.02</f>
        <v>54595462.708799995</v>
      </c>
      <c r="D157" s="18">
        <f>C157/C156</f>
        <v>1.02</v>
      </c>
      <c r="E157" s="18"/>
      <c r="F157" s="69"/>
      <c r="H157" s="69"/>
      <c r="I157" s="69"/>
      <c r="J157" s="69"/>
      <c r="M157" s="69"/>
      <c r="N157" s="13"/>
    </row>
    <row r="158" spans="1:16" s="12" customFormat="1" ht="15.5" x14ac:dyDescent="0.25">
      <c r="A158" s="69"/>
      <c r="B158" s="70" t="s">
        <v>241</v>
      </c>
      <c r="C158" s="17">
        <v>55002000</v>
      </c>
      <c r="D158" s="18">
        <f>+C158/C156</f>
        <v>1.0275952838651767</v>
      </c>
      <c r="E158" s="18"/>
      <c r="F158" s="69"/>
      <c r="H158" s="69"/>
      <c r="I158" s="69"/>
      <c r="J158" s="69"/>
      <c r="M158" s="69"/>
      <c r="N158" s="13"/>
    </row>
    <row r="159" spans="1:16" s="12" customFormat="1" ht="16.149999999999999" thickBot="1" x14ac:dyDescent="0.3">
      <c r="A159" s="28"/>
      <c r="B159" s="71" t="s">
        <v>239</v>
      </c>
      <c r="C159" s="73">
        <f>+C158-C157</f>
        <v>406537.29120000452</v>
      </c>
      <c r="D159" s="74">
        <f>+D158-D157</f>
        <v>7.5952838651767163E-3</v>
      </c>
      <c r="E159" s="72"/>
      <c r="F159" s="75"/>
      <c r="G159" s="16"/>
      <c r="H159" s="28"/>
      <c r="I159" s="28"/>
      <c r="J159" s="28"/>
      <c r="M159" s="69"/>
      <c r="N159" s="15"/>
    </row>
    <row r="160" spans="1:16" s="12" customFormat="1" ht="16.149999999999999" thickTop="1" x14ac:dyDescent="0.25">
      <c r="A160" s="28"/>
      <c r="B160" s="70"/>
      <c r="C160" s="17"/>
      <c r="D160" s="18"/>
      <c r="F160" s="16"/>
      <c r="G160" s="16"/>
      <c r="H160" s="28"/>
      <c r="I160" s="28"/>
      <c r="J160" s="28"/>
      <c r="M160" s="76"/>
      <c r="N160" s="15"/>
    </row>
    <row r="161" spans="1:16" ht="15.5" x14ac:dyDescent="0.25">
      <c r="B161" s="12"/>
      <c r="C161" s="10"/>
      <c r="D161" s="17"/>
      <c r="E161" s="18"/>
      <c r="F161" s="67"/>
      <c r="H161" s="23"/>
      <c r="I161" s="23"/>
      <c r="J161" s="23"/>
      <c r="K161" s="3"/>
      <c r="L161" s="3"/>
      <c r="M161" s="23"/>
      <c r="N161" s="11"/>
      <c r="O161"/>
      <c r="P161" s="3"/>
    </row>
    <row r="162" spans="1:16" s="12" customFormat="1" ht="15.5" x14ac:dyDescent="0.25">
      <c r="A162" s="46" t="s">
        <v>192</v>
      </c>
      <c r="B162" s="47"/>
      <c r="C162" s="48"/>
      <c r="D162" s="49" t="s">
        <v>16</v>
      </c>
      <c r="E162" s="49" t="s">
        <v>198</v>
      </c>
      <c r="F162" s="49" t="s">
        <v>191</v>
      </c>
      <c r="G162" s="49" t="s">
        <v>45</v>
      </c>
      <c r="J162" s="8"/>
      <c r="K162" s="9"/>
    </row>
    <row r="163" spans="1:16" s="12" customFormat="1" ht="15.5" x14ac:dyDescent="0.25">
      <c r="A163" s="27"/>
      <c r="B163" s="12" t="s">
        <v>46</v>
      </c>
      <c r="C163" s="10">
        <v>35066.269999999997</v>
      </c>
      <c r="D163" s="8"/>
      <c r="E163" s="8"/>
      <c r="F163" s="8"/>
      <c r="G163" s="8"/>
      <c r="J163" s="8"/>
      <c r="K163" s="9"/>
    </row>
    <row r="164" spans="1:16" s="12" customFormat="1" ht="15.5" x14ac:dyDescent="0.25">
      <c r="A164" s="8"/>
      <c r="B164" s="12" t="s">
        <v>180</v>
      </c>
      <c r="C164" s="10">
        <v>4797.96</v>
      </c>
      <c r="E164" s="8"/>
      <c r="F164" s="8"/>
      <c r="G164" s="8"/>
      <c r="J164" s="8"/>
      <c r="K164" s="13"/>
    </row>
    <row r="165" spans="1:16" s="12" customFormat="1" ht="15.5" x14ac:dyDescent="0.25">
      <c r="A165" s="8"/>
      <c r="B165" s="12" t="s">
        <v>47</v>
      </c>
      <c r="C165" s="10">
        <v>1246310.94</v>
      </c>
      <c r="E165" s="8"/>
      <c r="F165" s="8"/>
      <c r="G165" s="8"/>
      <c r="J165" s="8"/>
      <c r="K165" s="13"/>
    </row>
    <row r="166" spans="1:16" s="12" customFormat="1" ht="15.5" x14ac:dyDescent="0.25">
      <c r="A166" s="8"/>
      <c r="B166" s="12" t="s">
        <v>181</v>
      </c>
      <c r="C166" s="10">
        <v>259842011.12</v>
      </c>
      <c r="E166" s="8"/>
      <c r="F166" s="8"/>
      <c r="G166" s="8"/>
      <c r="J166" s="8"/>
      <c r="K166" s="13"/>
    </row>
    <row r="167" spans="1:16" s="12" customFormat="1" ht="15.5" x14ac:dyDescent="0.25">
      <c r="A167" s="8"/>
      <c r="B167" s="12" t="s">
        <v>50</v>
      </c>
      <c r="C167" s="10">
        <v>3929.42</v>
      </c>
      <c r="E167" s="8"/>
      <c r="F167" s="8"/>
      <c r="G167" s="8"/>
      <c r="J167" s="8"/>
      <c r="K167" s="13"/>
    </row>
    <row r="168" spans="1:16" s="12" customFormat="1" ht="15.5" x14ac:dyDescent="0.25">
      <c r="A168" s="8"/>
      <c r="B168" s="12" t="s">
        <v>53</v>
      </c>
      <c r="C168" s="10">
        <v>4677.3500000000004</v>
      </c>
      <c r="E168" s="8"/>
      <c r="F168" s="8"/>
      <c r="G168" s="8"/>
      <c r="J168" s="8"/>
      <c r="K168" s="13"/>
    </row>
    <row r="169" spans="1:16" s="12" customFormat="1" ht="15.5" x14ac:dyDescent="0.25">
      <c r="A169" s="8"/>
      <c r="B169" s="12" t="s">
        <v>54</v>
      </c>
      <c r="C169" s="10">
        <v>8055</v>
      </c>
      <c r="E169" s="8"/>
      <c r="F169" s="8"/>
      <c r="G169" s="8"/>
      <c r="J169" s="8"/>
      <c r="K169" s="13"/>
    </row>
    <row r="170" spans="1:16" s="12" customFormat="1" ht="15.5" x14ac:dyDescent="0.25">
      <c r="A170" s="8"/>
      <c r="B170" s="12" t="s">
        <v>52</v>
      </c>
      <c r="C170" s="10">
        <v>1443723.48</v>
      </c>
      <c r="E170" s="8"/>
      <c r="F170" s="8"/>
      <c r="G170" s="8"/>
      <c r="J170" s="8"/>
      <c r="K170" s="13"/>
    </row>
    <row r="171" spans="1:16" s="12" customFormat="1" ht="15.5" x14ac:dyDescent="0.25">
      <c r="A171" s="8"/>
      <c r="B171" s="12" t="s">
        <v>55</v>
      </c>
      <c r="C171" s="10">
        <v>7122.73</v>
      </c>
      <c r="E171" s="8"/>
      <c r="F171" s="8"/>
      <c r="G171" s="8"/>
      <c r="J171" s="8"/>
      <c r="K171" s="13"/>
    </row>
    <row r="172" spans="1:16" s="12" customFormat="1" ht="15.5" x14ac:dyDescent="0.25">
      <c r="A172" s="8"/>
      <c r="B172" s="12" t="s">
        <v>57</v>
      </c>
      <c r="C172" s="10">
        <v>7697</v>
      </c>
      <c r="E172" s="8"/>
      <c r="F172" s="8"/>
      <c r="G172" s="8"/>
      <c r="J172" s="8"/>
      <c r="K172" s="13"/>
    </row>
    <row r="173" spans="1:16" s="12" customFormat="1" ht="15.5" x14ac:dyDescent="0.25">
      <c r="A173" s="8"/>
      <c r="B173" s="12" t="s">
        <v>49</v>
      </c>
      <c r="C173" s="10">
        <v>1425903.81</v>
      </c>
      <c r="E173" s="8"/>
      <c r="F173" s="8"/>
      <c r="G173" s="8"/>
      <c r="J173" s="8"/>
      <c r="K173" s="13"/>
    </row>
    <row r="174" spans="1:16" s="12" customFormat="1" ht="15.5" x14ac:dyDescent="0.25">
      <c r="A174" s="8"/>
      <c r="B174" s="12" t="s">
        <v>51</v>
      </c>
      <c r="C174" s="10">
        <v>-7305.23</v>
      </c>
      <c r="E174" s="8"/>
      <c r="F174" s="8"/>
      <c r="G174" s="8"/>
      <c r="J174" s="8"/>
      <c r="K174" s="13"/>
    </row>
    <row r="175" spans="1:16" s="12" customFormat="1" ht="15.5" x14ac:dyDescent="0.25">
      <c r="A175" s="8"/>
      <c r="B175" s="12" t="s">
        <v>182</v>
      </c>
      <c r="C175" s="10">
        <v>759663.61</v>
      </c>
      <c r="E175" s="8"/>
      <c r="F175" s="8"/>
      <c r="G175" s="8"/>
      <c r="J175" s="8"/>
      <c r="K175" s="13"/>
    </row>
    <row r="176" spans="1:16" s="12" customFormat="1" ht="15.5" x14ac:dyDescent="0.25">
      <c r="A176" s="8"/>
      <c r="B176" s="12" t="s">
        <v>183</v>
      </c>
      <c r="C176" s="10">
        <v>265894.75</v>
      </c>
      <c r="E176" s="8"/>
      <c r="F176" s="8"/>
      <c r="G176" s="8"/>
      <c r="J176" s="8"/>
      <c r="K176" s="13"/>
    </row>
    <row r="177" spans="1:16" s="12" customFormat="1" ht="15.5" x14ac:dyDescent="0.25">
      <c r="A177" s="8"/>
      <c r="B177" s="12" t="s">
        <v>56</v>
      </c>
      <c r="C177" s="10">
        <v>25771388.68</v>
      </c>
      <c r="E177" s="8"/>
      <c r="F177" s="8"/>
      <c r="G177" s="8"/>
      <c r="J177" s="8"/>
      <c r="K177" s="13"/>
    </row>
    <row r="178" spans="1:16" s="12" customFormat="1" ht="15.5" x14ac:dyDescent="0.25">
      <c r="A178" s="8"/>
      <c r="B178" s="12" t="s">
        <v>184</v>
      </c>
      <c r="C178" s="10">
        <v>45188.22</v>
      </c>
      <c r="E178" s="8"/>
      <c r="F178" s="8"/>
      <c r="G178" s="8"/>
      <c r="J178" s="8"/>
      <c r="K178" s="13"/>
    </row>
    <row r="179" spans="1:16" s="12" customFormat="1" ht="15.5" x14ac:dyDescent="0.25">
      <c r="A179" s="8"/>
      <c r="B179" s="12" t="s">
        <v>48</v>
      </c>
      <c r="C179" s="10">
        <v>721672.96</v>
      </c>
      <c r="E179" s="8"/>
      <c r="F179" s="8"/>
      <c r="G179" s="8"/>
      <c r="J179" s="8"/>
      <c r="K179" s="13"/>
    </row>
    <row r="180" spans="1:16" ht="15.5" x14ac:dyDescent="0.25">
      <c r="B180" s="78"/>
      <c r="C180" s="79"/>
      <c r="D180" s="80"/>
      <c r="E180" s="81"/>
      <c r="F180" s="82"/>
      <c r="H180" s="23"/>
      <c r="I180" s="23"/>
      <c r="J180" s="23"/>
      <c r="K180" s="3"/>
      <c r="L180" s="3"/>
      <c r="M180" s="23"/>
      <c r="N180" s="11"/>
      <c r="O180"/>
      <c r="P180" s="3"/>
    </row>
    <row r="181" spans="1:16" s="12" customFormat="1" ht="15.5" x14ac:dyDescent="0.25">
      <c r="A181" s="69"/>
      <c r="B181" s="70" t="s">
        <v>244</v>
      </c>
      <c r="C181" s="10">
        <f>SUM(C163:C180)</f>
        <v>291585798.06999999</v>
      </c>
      <c r="D181" s="10"/>
      <c r="E181" s="10"/>
      <c r="F181" s="69"/>
      <c r="H181" s="69"/>
      <c r="I181" s="69"/>
      <c r="J181" s="69"/>
      <c r="M181" s="69"/>
      <c r="N181" s="13"/>
    </row>
    <row r="182" spans="1:16" s="12" customFormat="1" ht="15.5" x14ac:dyDescent="0.25">
      <c r="A182" s="69"/>
      <c r="B182" s="12" t="s">
        <v>242</v>
      </c>
      <c r="C182" s="10">
        <f>+C181*1.02</f>
        <v>297417514.03140002</v>
      </c>
      <c r="D182" s="18">
        <f>C182/C181</f>
        <v>1.02</v>
      </c>
      <c r="E182" s="18"/>
      <c r="F182" s="69"/>
      <c r="H182" s="69"/>
      <c r="I182" s="69"/>
      <c r="J182" s="69"/>
      <c r="M182" s="69"/>
      <c r="N182" s="13"/>
    </row>
    <row r="183" spans="1:16" s="12" customFormat="1" ht="15.5" x14ac:dyDescent="0.25">
      <c r="A183" s="69"/>
      <c r="B183" s="70" t="s">
        <v>241</v>
      </c>
      <c r="C183" s="17">
        <f>410059878.44</f>
        <v>410059878.44</v>
      </c>
      <c r="D183" s="18">
        <f>+C183/C181</f>
        <v>1.4063095018830729</v>
      </c>
      <c r="E183" s="18"/>
      <c r="F183" s="69"/>
      <c r="H183" s="69"/>
      <c r="I183" s="69"/>
      <c r="J183" s="69"/>
      <c r="M183" s="69"/>
      <c r="N183" s="13"/>
    </row>
    <row r="184" spans="1:16" s="12" customFormat="1" ht="16.149999999999999" thickBot="1" x14ac:dyDescent="0.3">
      <c r="A184" s="28"/>
      <c r="B184" s="71" t="s">
        <v>239</v>
      </c>
      <c r="C184" s="73">
        <f>+C183-C182</f>
        <v>112642364.40859997</v>
      </c>
      <c r="D184" s="74">
        <f>+D183-D182</f>
        <v>0.38630950188307289</v>
      </c>
      <c r="E184" s="72"/>
      <c r="F184" s="75"/>
      <c r="G184" s="16"/>
      <c r="H184" s="28"/>
      <c r="I184" s="28"/>
      <c r="J184" s="28"/>
      <c r="M184" s="69"/>
      <c r="N184" s="15"/>
    </row>
    <row r="185" spans="1:16" s="12" customFormat="1" ht="62.1" customHeight="1" thickTop="1" x14ac:dyDescent="0.25">
      <c r="A185" s="69"/>
      <c r="C185" s="10"/>
      <c r="D185" s="17"/>
      <c r="E185" s="18"/>
      <c r="F185" s="69"/>
      <c r="H185" s="69"/>
      <c r="I185" s="69"/>
      <c r="J185" s="69"/>
      <c r="M185" s="69"/>
      <c r="N185" s="13"/>
    </row>
    <row r="186" spans="1:16" s="12" customFormat="1" ht="55.2" customHeight="1" x14ac:dyDescent="0.25">
      <c r="A186" s="8"/>
      <c r="C186" s="10"/>
      <c r="D186" s="17"/>
      <c r="E186" s="18"/>
      <c r="F186" s="8"/>
      <c r="H186" s="8"/>
      <c r="I186" s="8"/>
      <c r="J186" s="8"/>
      <c r="M186" s="8"/>
      <c r="N186" s="13"/>
    </row>
    <row r="187" spans="1:16" s="12" customFormat="1" ht="15.5" x14ac:dyDescent="0.25">
      <c r="A187" s="46" t="s">
        <v>177</v>
      </c>
      <c r="B187" s="47"/>
      <c r="C187" s="48"/>
      <c r="D187" s="49" t="s">
        <v>16</v>
      </c>
      <c r="E187" s="49" t="s">
        <v>199</v>
      </c>
      <c r="F187" s="49" t="s">
        <v>195</v>
      </c>
      <c r="G187" s="49" t="s">
        <v>190</v>
      </c>
      <c r="J187" s="8"/>
      <c r="K187" s="9"/>
    </row>
    <row r="188" spans="1:16" ht="15.5" x14ac:dyDescent="0.25">
      <c r="B188" s="12" t="s">
        <v>178</v>
      </c>
      <c r="C188" s="10">
        <v>27725.11</v>
      </c>
      <c r="D188" s="3"/>
      <c r="E188" s="23"/>
      <c r="F188" s="23"/>
      <c r="G188" s="23"/>
      <c r="J188" s="23"/>
      <c r="K188" s="11"/>
      <c r="N188" s="3"/>
      <c r="O188" s="3"/>
      <c r="P188" s="3"/>
    </row>
    <row r="189" spans="1:16" ht="15.5" x14ac:dyDescent="0.25">
      <c r="B189" s="12" t="s">
        <v>237</v>
      </c>
      <c r="C189" s="10">
        <v>12510003.199999999</v>
      </c>
      <c r="D189" s="3"/>
      <c r="E189" s="23"/>
      <c r="F189" s="23"/>
      <c r="G189" s="23"/>
      <c r="J189" s="23"/>
      <c r="K189" s="11"/>
      <c r="N189" s="3"/>
      <c r="O189" s="3"/>
      <c r="P189" s="3"/>
    </row>
    <row r="190" spans="1:16" ht="15.5" x14ac:dyDescent="0.25">
      <c r="B190" s="78"/>
      <c r="C190" s="79"/>
      <c r="D190" s="80"/>
      <c r="E190" s="81"/>
      <c r="F190" s="82"/>
      <c r="H190" s="23"/>
      <c r="I190" s="23"/>
      <c r="J190" s="23"/>
      <c r="K190" s="3"/>
      <c r="L190" s="3"/>
      <c r="M190" s="23"/>
      <c r="N190" s="11"/>
      <c r="O190"/>
      <c r="P190" s="3"/>
    </row>
    <row r="191" spans="1:16" s="12" customFormat="1" ht="15.5" x14ac:dyDescent="0.25">
      <c r="A191" s="69"/>
      <c r="B191" s="70" t="s">
        <v>244</v>
      </c>
      <c r="C191" s="10">
        <f>SUM(C188:C190)</f>
        <v>12537728.309999999</v>
      </c>
      <c r="D191" s="10"/>
      <c r="E191" s="10"/>
      <c r="F191" s="69"/>
      <c r="H191" s="69"/>
      <c r="I191" s="69"/>
      <c r="J191" s="69"/>
      <c r="M191" s="69"/>
      <c r="N191" s="13"/>
    </row>
    <row r="192" spans="1:16" s="12" customFormat="1" ht="15.5" x14ac:dyDescent="0.25">
      <c r="A192" s="69"/>
      <c r="B192" s="12" t="s">
        <v>242</v>
      </c>
      <c r="C192" s="10">
        <f>+C191*1.02</f>
        <v>12788482.876199998</v>
      </c>
      <c r="D192" s="18">
        <f>C192/C191</f>
        <v>1.02</v>
      </c>
      <c r="E192" s="18"/>
      <c r="F192" s="69"/>
      <c r="H192" s="69"/>
      <c r="I192" s="69"/>
      <c r="J192" s="69"/>
      <c r="M192" s="69"/>
      <c r="N192" s="13"/>
    </row>
    <row r="193" spans="1:16" s="12" customFormat="1" ht="15.5" x14ac:dyDescent="0.25">
      <c r="A193" s="69"/>
      <c r="B193" s="70" t="s">
        <v>241</v>
      </c>
      <c r="C193" s="17">
        <v>15000000</v>
      </c>
      <c r="D193" s="18">
        <f>+C193/C191</f>
        <v>1.1963889812507831</v>
      </c>
      <c r="E193" s="18"/>
      <c r="F193" s="69"/>
      <c r="H193" s="69"/>
      <c r="I193" s="69"/>
      <c r="J193" s="69"/>
      <c r="M193" s="69"/>
      <c r="N193" s="13"/>
    </row>
    <row r="194" spans="1:16" s="12" customFormat="1" ht="16.149999999999999" thickBot="1" x14ac:dyDescent="0.3">
      <c r="A194" s="28"/>
      <c r="B194" s="71" t="s">
        <v>239</v>
      </c>
      <c r="C194" s="73">
        <f>+C193-C192</f>
        <v>2211517.123800002</v>
      </c>
      <c r="D194" s="74">
        <f>+D193-D192</f>
        <v>0.17638898125078306</v>
      </c>
      <c r="E194" s="72"/>
      <c r="F194" s="75"/>
      <c r="G194" s="16"/>
      <c r="H194" s="28"/>
      <c r="I194" s="28"/>
      <c r="J194" s="28"/>
      <c r="M194" s="69"/>
      <c r="N194" s="15"/>
    </row>
    <row r="195" spans="1:16" s="12" customFormat="1" ht="16.149999999999999" thickTop="1" x14ac:dyDescent="0.25">
      <c r="A195" s="69"/>
      <c r="C195" s="10"/>
      <c r="D195" s="17"/>
      <c r="E195" s="18"/>
      <c r="F195" s="69"/>
      <c r="H195" s="69"/>
      <c r="I195" s="69"/>
      <c r="J195" s="69"/>
      <c r="M195" s="69"/>
      <c r="N195" s="13"/>
    </row>
    <row r="196" spans="1:16" ht="15.5" x14ac:dyDescent="0.25">
      <c r="B196" s="12"/>
      <c r="C196" s="10"/>
      <c r="D196" s="17"/>
      <c r="E196" s="18"/>
      <c r="F196" s="8"/>
      <c r="H196" s="23"/>
      <c r="I196" s="23"/>
      <c r="J196" s="23"/>
      <c r="K196" s="3"/>
      <c r="L196" s="3"/>
      <c r="M196" s="23"/>
      <c r="N196" s="11"/>
      <c r="O196"/>
      <c r="P196" s="3"/>
    </row>
    <row r="197" spans="1:16" s="12" customFormat="1" ht="15.5" x14ac:dyDescent="0.25">
      <c r="A197" s="46" t="s">
        <v>58</v>
      </c>
      <c r="B197" s="47"/>
      <c r="C197" s="48"/>
      <c r="D197" s="49" t="s">
        <v>16</v>
      </c>
      <c r="E197" s="49" t="s">
        <v>200</v>
      </c>
      <c r="F197" s="49" t="s">
        <v>40</v>
      </c>
      <c r="G197" s="49" t="s">
        <v>40</v>
      </c>
      <c r="J197" s="8"/>
      <c r="K197" s="9"/>
    </row>
    <row r="198" spans="1:16" s="12" customFormat="1" ht="15.5" x14ac:dyDescent="0.25">
      <c r="A198" s="22"/>
      <c r="B198" s="12" t="s">
        <v>60</v>
      </c>
      <c r="C198" s="10">
        <v>632425</v>
      </c>
      <c r="D198" s="8"/>
      <c r="E198" s="8"/>
      <c r="F198" s="8"/>
      <c r="G198" s="8"/>
      <c r="J198" s="8"/>
      <c r="K198" s="9"/>
    </row>
    <row r="199" spans="1:16" s="12" customFormat="1" ht="15.5" x14ac:dyDescent="0.25">
      <c r="A199" s="22"/>
      <c r="B199" s="12" t="s">
        <v>61</v>
      </c>
      <c r="C199" s="10">
        <v>702074</v>
      </c>
      <c r="D199" s="8"/>
      <c r="E199" s="8"/>
      <c r="F199" s="8"/>
      <c r="G199" s="8"/>
      <c r="J199" s="8"/>
      <c r="K199" s="9"/>
    </row>
    <row r="200" spans="1:16" s="12" customFormat="1" ht="15.5" x14ac:dyDescent="0.25">
      <c r="A200" s="22"/>
      <c r="B200" s="12" t="s">
        <v>62</v>
      </c>
      <c r="C200" s="10">
        <v>550487.41</v>
      </c>
      <c r="D200" s="8"/>
      <c r="E200" s="8"/>
      <c r="F200" s="8"/>
      <c r="G200" s="8"/>
      <c r="J200" s="8"/>
      <c r="K200" s="9"/>
    </row>
    <row r="201" spans="1:16" s="12" customFormat="1" ht="15.5" x14ac:dyDescent="0.25">
      <c r="A201" s="22"/>
      <c r="B201" s="12" t="s">
        <v>59</v>
      </c>
      <c r="C201" s="10">
        <v>1528322.25</v>
      </c>
      <c r="D201" s="8"/>
      <c r="E201" s="8"/>
      <c r="F201" s="8"/>
      <c r="G201" s="8"/>
      <c r="J201" s="8"/>
      <c r="K201" s="9"/>
    </row>
    <row r="202" spans="1:16" ht="15.5" x14ac:dyDescent="0.25">
      <c r="B202" s="78"/>
      <c r="C202" s="79"/>
      <c r="D202" s="80"/>
      <c r="E202" s="81"/>
      <c r="F202" s="82"/>
      <c r="H202" s="23"/>
      <c r="I202" s="23"/>
      <c r="J202" s="23"/>
      <c r="K202" s="3"/>
      <c r="L202" s="3"/>
      <c r="M202" s="23"/>
      <c r="N202" s="11"/>
      <c r="O202"/>
      <c r="P202" s="3"/>
    </row>
    <row r="203" spans="1:16" s="12" customFormat="1" ht="15.5" x14ac:dyDescent="0.25">
      <c r="A203" s="69"/>
      <c r="B203" s="70" t="s">
        <v>244</v>
      </c>
      <c r="C203" s="10">
        <f>SUM(C198:C201)</f>
        <v>3413308.66</v>
      </c>
      <c r="D203" s="10"/>
      <c r="E203" s="10"/>
      <c r="F203" s="69"/>
      <c r="H203" s="69"/>
      <c r="I203" s="69"/>
      <c r="J203" s="69"/>
      <c r="M203" s="69"/>
      <c r="N203" s="13"/>
    </row>
    <row r="204" spans="1:16" s="12" customFormat="1" ht="15.5" x14ac:dyDescent="0.25">
      <c r="A204" s="69"/>
      <c r="B204" s="12" t="s">
        <v>242</v>
      </c>
      <c r="C204" s="10">
        <f>+C203*1.02</f>
        <v>3481574.8332000002</v>
      </c>
      <c r="D204" s="18">
        <f>C204/C203</f>
        <v>1.02</v>
      </c>
      <c r="E204" s="18"/>
      <c r="F204" s="69"/>
      <c r="H204" s="69"/>
      <c r="I204" s="69"/>
      <c r="J204" s="69"/>
      <c r="M204" s="69"/>
      <c r="N204" s="13"/>
    </row>
    <row r="205" spans="1:16" s="12" customFormat="1" ht="15.5" x14ac:dyDescent="0.25">
      <c r="A205" s="69"/>
      <c r="B205" s="70" t="s">
        <v>241</v>
      </c>
      <c r="C205" s="17">
        <f>4054075.03</f>
        <v>4054075.03</v>
      </c>
      <c r="D205" s="18">
        <f>+C205/C203</f>
        <v>1.1877258794403902</v>
      </c>
      <c r="E205" s="18"/>
      <c r="F205" s="69"/>
      <c r="H205" s="69"/>
      <c r="I205" s="69"/>
      <c r="J205" s="69"/>
      <c r="M205" s="69"/>
      <c r="N205" s="13"/>
    </row>
    <row r="206" spans="1:16" s="12" customFormat="1" ht="16.149999999999999" thickBot="1" x14ac:dyDescent="0.3">
      <c r="A206" s="28"/>
      <c r="B206" s="71" t="s">
        <v>239</v>
      </c>
      <c r="C206" s="73">
        <f>+C205-C204</f>
        <v>572500.19679999957</v>
      </c>
      <c r="D206" s="74">
        <f>+D205-D204</f>
        <v>0.16772587944039019</v>
      </c>
      <c r="E206" s="72"/>
      <c r="F206" s="75"/>
      <c r="G206" s="16"/>
      <c r="H206" s="28"/>
      <c r="I206" s="28"/>
      <c r="J206" s="28"/>
      <c r="M206" s="69"/>
      <c r="N206" s="15"/>
    </row>
    <row r="207" spans="1:16" s="12" customFormat="1" ht="16.149999999999999" thickTop="1" x14ac:dyDescent="0.25">
      <c r="A207" s="69"/>
      <c r="C207" s="10"/>
      <c r="D207" s="17"/>
      <c r="E207" s="18"/>
      <c r="F207" s="69"/>
      <c r="H207" s="69"/>
      <c r="I207" s="69"/>
      <c r="J207" s="69"/>
      <c r="M207" s="69"/>
      <c r="N207" s="13"/>
    </row>
    <row r="208" spans="1:16" s="12" customFormat="1" ht="13.65" customHeight="1" x14ac:dyDescent="0.25">
      <c r="A208" s="8"/>
      <c r="C208" s="10"/>
      <c r="D208" s="17"/>
      <c r="E208" s="18"/>
      <c r="F208" s="8"/>
      <c r="G208" s="8"/>
      <c r="H208" s="8"/>
      <c r="I208" s="8"/>
      <c r="J208" s="8"/>
      <c r="M208" s="8"/>
      <c r="N208" s="9"/>
    </row>
    <row r="209" spans="1:16" s="12" customFormat="1" ht="15.5" x14ac:dyDescent="0.25">
      <c r="A209" s="46" t="s">
        <v>102</v>
      </c>
      <c r="B209" s="47"/>
      <c r="C209" s="48"/>
      <c r="D209" s="49" t="s">
        <v>16</v>
      </c>
      <c r="E209" s="49" t="s">
        <v>196</v>
      </c>
      <c r="F209" s="49" t="s">
        <v>189</v>
      </c>
      <c r="G209" s="49" t="s">
        <v>45</v>
      </c>
      <c r="J209" s="8"/>
      <c r="K209" s="9"/>
    </row>
    <row r="210" spans="1:16" ht="15.5" x14ac:dyDescent="0.25">
      <c r="B210" s="12" t="s">
        <v>103</v>
      </c>
      <c r="C210" s="10">
        <v>23776.87</v>
      </c>
      <c r="D210" s="3"/>
      <c r="E210" s="23"/>
      <c r="F210" s="23"/>
      <c r="G210" s="23"/>
      <c r="J210" s="23"/>
      <c r="K210" s="11"/>
      <c r="N210" s="3"/>
      <c r="O210" s="3"/>
      <c r="P210" s="3"/>
    </row>
    <row r="211" spans="1:16" ht="15.5" x14ac:dyDescent="0.25">
      <c r="B211" s="12" t="s">
        <v>179</v>
      </c>
      <c r="C211" s="10">
        <v>412</v>
      </c>
      <c r="D211" s="3"/>
      <c r="E211" s="23"/>
      <c r="F211" s="23"/>
      <c r="G211" s="23"/>
      <c r="J211" s="23"/>
      <c r="K211" s="11"/>
      <c r="N211" s="3"/>
      <c r="O211" s="3"/>
      <c r="P211" s="3"/>
    </row>
    <row r="212" spans="1:16" ht="15.5" x14ac:dyDescent="0.25">
      <c r="B212" s="12" t="s">
        <v>104</v>
      </c>
      <c r="C212" s="10">
        <v>2114951.27</v>
      </c>
      <c r="D212" s="3"/>
      <c r="E212" s="23"/>
      <c r="F212" s="23"/>
      <c r="G212" s="23"/>
      <c r="J212" s="23"/>
      <c r="K212" s="11"/>
      <c r="N212" s="3"/>
      <c r="O212" s="3"/>
      <c r="P212" s="3"/>
    </row>
    <row r="213" spans="1:16" ht="15.5" x14ac:dyDescent="0.25">
      <c r="B213" s="12" t="s">
        <v>105</v>
      </c>
      <c r="C213" s="10">
        <v>4415.3100000000004</v>
      </c>
      <c r="D213" s="3"/>
      <c r="E213" s="23"/>
      <c r="F213" s="23"/>
      <c r="G213" s="23"/>
      <c r="J213" s="23"/>
      <c r="K213" s="11"/>
      <c r="N213" s="3"/>
      <c r="O213" s="3"/>
      <c r="P213" s="3"/>
    </row>
    <row r="214" spans="1:16" ht="15.5" x14ac:dyDescent="0.25">
      <c r="B214" s="12" t="s">
        <v>106</v>
      </c>
      <c r="C214" s="10">
        <v>4446063.5</v>
      </c>
      <c r="D214" s="3"/>
      <c r="E214" s="23"/>
      <c r="F214" s="23"/>
      <c r="G214" s="23"/>
      <c r="J214" s="23"/>
      <c r="K214" s="11"/>
      <c r="N214" s="3"/>
      <c r="O214" s="3"/>
      <c r="P214" s="3"/>
    </row>
    <row r="215" spans="1:16" ht="15.5" x14ac:dyDescent="0.25">
      <c r="B215" s="12" t="s">
        <v>107</v>
      </c>
      <c r="C215" s="10">
        <v>65678.720000000001</v>
      </c>
      <c r="D215" s="3"/>
      <c r="E215" s="26"/>
      <c r="F215" s="26"/>
      <c r="G215" s="26"/>
      <c r="J215" s="26"/>
      <c r="K215" s="53"/>
      <c r="N215" s="3"/>
      <c r="O215" s="3"/>
      <c r="P215" s="3"/>
    </row>
    <row r="216" spans="1:16" ht="15.5" x14ac:dyDescent="0.25">
      <c r="B216" s="12" t="s">
        <v>108</v>
      </c>
      <c r="C216" s="10">
        <v>59115.360000000001</v>
      </c>
      <c r="D216" s="3"/>
      <c r="E216" s="26"/>
      <c r="F216" s="26"/>
      <c r="G216" s="26"/>
      <c r="J216" s="26"/>
      <c r="K216" s="53"/>
      <c r="N216" s="3"/>
      <c r="O216" s="3"/>
      <c r="P216" s="3"/>
    </row>
    <row r="217" spans="1:16" ht="15.5" x14ac:dyDescent="0.25">
      <c r="B217" s="12" t="s">
        <v>109</v>
      </c>
      <c r="C217" s="10">
        <v>7350353.5499999998</v>
      </c>
      <c r="D217" s="3"/>
      <c r="E217" s="26"/>
      <c r="F217" s="26"/>
      <c r="G217" s="26"/>
      <c r="J217" s="26"/>
      <c r="K217" s="53"/>
      <c r="N217" s="3"/>
      <c r="O217" s="3"/>
      <c r="P217" s="3"/>
    </row>
    <row r="218" spans="1:16" ht="15.5" x14ac:dyDescent="0.25">
      <c r="B218" s="12" t="s">
        <v>110</v>
      </c>
      <c r="C218" s="10">
        <v>16912.54</v>
      </c>
      <c r="D218" s="3"/>
      <c r="E218" s="26"/>
      <c r="F218" s="26"/>
      <c r="G218" s="26"/>
      <c r="J218" s="26"/>
      <c r="K218" s="53"/>
      <c r="N218" s="3"/>
      <c r="O218" s="3"/>
      <c r="P218" s="3"/>
    </row>
    <row r="219" spans="1:16" ht="15.5" x14ac:dyDescent="0.25">
      <c r="B219" s="12" t="s">
        <v>111</v>
      </c>
      <c r="C219" s="10">
        <v>90073.81</v>
      </c>
      <c r="D219" s="3"/>
      <c r="E219" s="26"/>
      <c r="F219" s="26"/>
      <c r="G219" s="26"/>
      <c r="J219" s="26"/>
      <c r="K219" s="53"/>
      <c r="N219" s="3"/>
      <c r="O219" s="3"/>
      <c r="P219" s="3"/>
    </row>
    <row r="220" spans="1:16" ht="15.5" x14ac:dyDescent="0.25">
      <c r="B220" s="12" t="s">
        <v>112</v>
      </c>
      <c r="C220" s="10">
        <v>213038.42</v>
      </c>
      <c r="D220" s="3"/>
      <c r="E220" s="26"/>
      <c r="F220" s="26"/>
      <c r="G220" s="26"/>
      <c r="J220" s="26"/>
      <c r="K220" s="53"/>
      <c r="N220" s="3"/>
      <c r="O220" s="3"/>
      <c r="P220" s="3"/>
    </row>
    <row r="221" spans="1:16" ht="15.5" x14ac:dyDescent="0.25">
      <c r="B221" s="12" t="s">
        <v>113</v>
      </c>
      <c r="C221" s="10">
        <v>16081781.59</v>
      </c>
      <c r="D221" s="3"/>
      <c r="E221" s="26"/>
      <c r="F221" s="26"/>
      <c r="G221" s="26"/>
      <c r="J221" s="26"/>
      <c r="K221" s="53"/>
      <c r="N221" s="3"/>
      <c r="O221" s="3"/>
      <c r="P221" s="3"/>
    </row>
    <row r="222" spans="1:16" ht="15.5" x14ac:dyDescent="0.25">
      <c r="B222" s="12" t="s">
        <v>114</v>
      </c>
      <c r="C222" s="10">
        <v>60439.34</v>
      </c>
      <c r="D222" s="3"/>
      <c r="E222" s="26"/>
      <c r="F222" s="26"/>
      <c r="G222" s="26"/>
      <c r="J222" s="26"/>
      <c r="K222" s="53"/>
      <c r="N222" s="3"/>
      <c r="O222" s="3"/>
      <c r="P222" s="3"/>
    </row>
    <row r="223" spans="1:16" ht="6.75" customHeight="1" x14ac:dyDescent="0.25">
      <c r="B223" s="78"/>
      <c r="C223" s="79"/>
      <c r="D223" s="80"/>
      <c r="E223" s="81"/>
      <c r="F223" s="82"/>
      <c r="H223" s="23"/>
      <c r="I223" s="23"/>
      <c r="J223" s="23"/>
      <c r="K223" s="3"/>
      <c r="L223" s="3"/>
      <c r="M223" s="23"/>
      <c r="N223" s="11"/>
      <c r="O223"/>
      <c r="P223" s="3"/>
    </row>
    <row r="224" spans="1:16" s="12" customFormat="1" ht="15.5" x14ac:dyDescent="0.25">
      <c r="A224" s="28"/>
      <c r="B224" s="70" t="s">
        <v>244</v>
      </c>
      <c r="C224" s="10">
        <f>SUM(C210:C223)</f>
        <v>30527012.279999997</v>
      </c>
      <c r="D224" s="10"/>
      <c r="E224" s="18"/>
      <c r="F224" s="16"/>
      <c r="G224" s="16"/>
      <c r="H224" s="28"/>
      <c r="I224" s="28"/>
      <c r="J224" s="28"/>
      <c r="M224" s="8"/>
      <c r="N224" s="15"/>
    </row>
    <row r="225" spans="1:15" s="12" customFormat="1" ht="15.5" x14ac:dyDescent="0.25">
      <c r="A225" s="69"/>
      <c r="B225" s="12" t="s">
        <v>242</v>
      </c>
      <c r="C225" s="10">
        <f>+C224*1.02</f>
        <v>31137552.525599997</v>
      </c>
      <c r="D225" s="18">
        <f>C225/C224</f>
        <v>1.02</v>
      </c>
      <c r="E225" s="18"/>
      <c r="F225" s="69"/>
      <c r="H225" s="69"/>
      <c r="I225" s="69"/>
      <c r="J225" s="69"/>
      <c r="M225" s="69"/>
      <c r="N225" s="13"/>
    </row>
    <row r="226" spans="1:15" s="12" customFormat="1" ht="15.5" x14ac:dyDescent="0.25">
      <c r="A226" s="69"/>
      <c r="B226" s="70" t="s">
        <v>241</v>
      </c>
      <c r="C226" s="17">
        <f>30627552.59</f>
        <v>30627552.59</v>
      </c>
      <c r="D226" s="18">
        <f>+C226/C224</f>
        <v>1.0032934867348899</v>
      </c>
      <c r="E226" s="18"/>
      <c r="F226" s="69"/>
      <c r="H226" s="69"/>
      <c r="I226" s="69"/>
      <c r="J226" s="69"/>
      <c r="M226" s="69"/>
      <c r="N226" s="13"/>
    </row>
    <row r="227" spans="1:15" s="12" customFormat="1" ht="16.149999999999999" thickBot="1" x14ac:dyDescent="0.3">
      <c r="A227" s="28"/>
      <c r="B227" s="71" t="s">
        <v>239</v>
      </c>
      <c r="C227" s="73">
        <f>+C226-C225</f>
        <v>-509999.93559999764</v>
      </c>
      <c r="D227" s="74">
        <f>+D226-D225</f>
        <v>-1.6706513265110079E-2</v>
      </c>
      <c r="E227" s="72" t="s">
        <v>149</v>
      </c>
      <c r="F227" s="75"/>
      <c r="G227" s="16"/>
      <c r="H227" s="28"/>
      <c r="I227" s="28"/>
      <c r="J227" s="28"/>
      <c r="M227" s="69"/>
      <c r="N227" s="15"/>
    </row>
    <row r="228" spans="1:15" s="12" customFormat="1" ht="16.149999999999999" thickTop="1" x14ac:dyDescent="0.25">
      <c r="A228" s="69"/>
      <c r="C228" s="10"/>
      <c r="D228" s="17"/>
      <c r="E228" s="18"/>
      <c r="F228" s="69"/>
      <c r="H228" s="69"/>
      <c r="I228" s="69"/>
      <c r="J228" s="69"/>
      <c r="M228" s="69"/>
      <c r="N228" s="13"/>
    </row>
    <row r="229" spans="1:15" s="12" customFormat="1" ht="15.5" x14ac:dyDescent="0.25">
      <c r="A229" s="28"/>
      <c r="C229" s="10"/>
      <c r="D229" s="17"/>
      <c r="E229" s="18"/>
      <c r="F229" s="16"/>
      <c r="G229" s="16"/>
      <c r="H229" s="28"/>
      <c r="I229" s="28"/>
      <c r="J229" s="28"/>
      <c r="M229" s="8"/>
      <c r="N229" s="15"/>
    </row>
    <row r="230" spans="1:15" s="12" customFormat="1" ht="15.5" x14ac:dyDescent="0.25">
      <c r="A230" s="28"/>
      <c r="C230" s="17"/>
      <c r="D230" s="17"/>
      <c r="G230" s="16"/>
      <c r="J230" s="28"/>
      <c r="L230" s="16"/>
      <c r="M230" s="8"/>
      <c r="N230" s="54"/>
    </row>
    <row r="231" spans="1:15" s="12" customFormat="1" ht="16.149999999999999" x14ac:dyDescent="0.25">
      <c r="A231" s="95"/>
      <c r="B231" s="93" t="s">
        <v>244</v>
      </c>
      <c r="C231" s="94">
        <f>SUM(C181,C203,C67,C147,C80,C224,C191)</f>
        <v>658059315.07999992</v>
      </c>
      <c r="D231" s="94"/>
      <c r="E231" s="95"/>
      <c r="F231" s="95"/>
      <c r="G231" s="95"/>
      <c r="H231" s="16"/>
      <c r="I231" s="16"/>
      <c r="J231" s="28"/>
      <c r="L231" s="16"/>
      <c r="M231" s="8"/>
      <c r="N231" s="54"/>
    </row>
    <row r="232" spans="1:15" s="12" customFormat="1" ht="16.149999999999999" x14ac:dyDescent="0.25">
      <c r="A232" s="52"/>
      <c r="B232" s="50" t="s">
        <v>242</v>
      </c>
      <c r="C232" s="51">
        <f>SUM(C182,C204,C68,C148,C81,C225,C192)</f>
        <v>671220501.3815999</v>
      </c>
      <c r="D232" s="52">
        <f>C232/C231</f>
        <v>1.02</v>
      </c>
      <c r="E232" s="52"/>
      <c r="F232" s="52"/>
      <c r="G232" s="52"/>
      <c r="H232" s="16"/>
      <c r="I232" s="16"/>
      <c r="J232" s="28"/>
      <c r="L232" s="16"/>
      <c r="M232" s="69"/>
      <c r="N232" s="54"/>
    </row>
    <row r="233" spans="1:15" s="12" customFormat="1" ht="16.149999999999999" x14ac:dyDescent="0.25">
      <c r="A233" s="52"/>
      <c r="B233" s="50" t="s">
        <v>241</v>
      </c>
      <c r="C233" s="51">
        <f>SUM(C183,C205,C69,C149,C82,C226,C193)</f>
        <v>811293289.06000006</v>
      </c>
      <c r="D233" s="52">
        <f>+C233/C231</f>
        <v>1.2328573890962573</v>
      </c>
      <c r="E233" s="52"/>
      <c r="F233" s="52"/>
      <c r="G233" s="52"/>
      <c r="H233" s="16"/>
      <c r="I233" s="16"/>
      <c r="J233" s="28"/>
      <c r="L233" s="16"/>
      <c r="M233" s="69"/>
      <c r="N233" s="54"/>
    </row>
    <row r="234" spans="1:15" s="12" customFormat="1" ht="16.850000000000001" thickBot="1" x14ac:dyDescent="0.3">
      <c r="A234" s="92"/>
      <c r="B234" s="90" t="s">
        <v>239</v>
      </c>
      <c r="C234" s="91">
        <f>SUM(C184,C206,C70,C150,C83,C227,C194)</f>
        <v>140072787.67840001</v>
      </c>
      <c r="D234" s="92">
        <f>+D233-D232</f>
        <v>0.21285738909625729</v>
      </c>
      <c r="E234" s="92"/>
      <c r="F234" s="92"/>
      <c r="G234" s="92"/>
      <c r="H234" s="16"/>
      <c r="I234" s="16"/>
      <c r="J234" s="28"/>
      <c r="L234" s="16"/>
      <c r="M234" s="69"/>
      <c r="N234" s="54"/>
    </row>
    <row r="235" spans="1:15" s="12" customFormat="1" ht="16.149999999999999" thickTop="1" x14ac:dyDescent="0.25">
      <c r="A235" s="28"/>
      <c r="C235" s="14"/>
      <c r="D235" s="29"/>
      <c r="E235" s="29"/>
      <c r="H235" s="16"/>
      <c r="I235" s="16"/>
      <c r="J235" s="16"/>
      <c r="K235" s="28"/>
      <c r="M235" s="16"/>
      <c r="N235" s="8"/>
      <c r="O235" s="54"/>
    </row>
    <row r="236" spans="1:15" s="1" customFormat="1" ht="15.5" x14ac:dyDescent="0.25">
      <c r="A236" s="96" t="s">
        <v>245</v>
      </c>
      <c r="B236" s="58" t="s">
        <v>246</v>
      </c>
      <c r="C236" s="30"/>
      <c r="D236" s="31"/>
      <c r="E236" s="32"/>
      <c r="F236" s="33"/>
      <c r="G236" s="34"/>
      <c r="H236" s="3"/>
      <c r="I236" s="3"/>
      <c r="J236" s="3"/>
      <c r="K236" s="23"/>
      <c r="M236" s="3"/>
      <c r="N236" s="35"/>
      <c r="O236" s="55"/>
    </row>
    <row r="237" spans="1:15" s="1" customFormat="1" ht="13.5" x14ac:dyDescent="0.25">
      <c r="A237" s="59" t="s">
        <v>188</v>
      </c>
      <c r="B237" s="58" t="s">
        <v>240</v>
      </c>
      <c r="C237" s="36"/>
      <c r="D237" s="37"/>
      <c r="E237" s="37"/>
      <c r="K237" s="35"/>
      <c r="N237" s="35"/>
      <c r="O237" s="56"/>
    </row>
    <row r="238" spans="1:15" s="1" customFormat="1" ht="13.5" x14ac:dyDescent="0.25">
      <c r="A238" s="35"/>
      <c r="C238" s="36"/>
      <c r="D238" s="37"/>
      <c r="E238" s="37" t="s">
        <v>115</v>
      </c>
      <c r="F238" s="38"/>
      <c r="K238" s="35"/>
      <c r="N238" s="35"/>
      <c r="O238" s="56"/>
    </row>
    <row r="239" spans="1:15" s="1" customFormat="1" ht="13.5" x14ac:dyDescent="0.25">
      <c r="A239" s="1" t="s">
        <v>116</v>
      </c>
      <c r="B239" s="3"/>
      <c r="C239" s="30"/>
      <c r="D239" s="1" t="s">
        <v>117</v>
      </c>
      <c r="E239" s="3"/>
      <c r="F239" s="39"/>
      <c r="G239" s="3"/>
      <c r="M239" s="3"/>
      <c r="N239" s="3"/>
      <c r="O239" s="11"/>
    </row>
    <row r="240" spans="1:15" s="1" customFormat="1" ht="13.5" x14ac:dyDescent="0.25">
      <c r="A240" s="1" t="s">
        <v>118</v>
      </c>
      <c r="B240" s="4" t="s">
        <v>119</v>
      </c>
      <c r="C240" s="40"/>
      <c r="D240" s="2" t="s">
        <v>120</v>
      </c>
      <c r="E240" s="4" t="s">
        <v>121</v>
      </c>
      <c r="F240" s="39"/>
      <c r="G240" s="3"/>
      <c r="M240" s="3"/>
      <c r="N240" s="3"/>
      <c r="O240" s="11"/>
    </row>
    <row r="241" spans="1:15" s="1" customFormat="1" ht="13.5" x14ac:dyDescent="0.25">
      <c r="A241" s="1" t="s">
        <v>122</v>
      </c>
      <c r="B241" s="4" t="s">
        <v>123</v>
      </c>
      <c r="C241" s="40"/>
      <c r="D241" s="2"/>
      <c r="E241" s="4" t="s">
        <v>124</v>
      </c>
      <c r="F241" s="39"/>
      <c r="G241" s="3"/>
      <c r="M241" s="3"/>
      <c r="N241" s="3"/>
      <c r="O241" s="11"/>
    </row>
    <row r="242" spans="1:15" ht="13.5" x14ac:dyDescent="0.25">
      <c r="A242" s="2" t="s">
        <v>17</v>
      </c>
      <c r="B242" s="4" t="s">
        <v>125</v>
      </c>
      <c r="C242" s="40"/>
      <c r="D242" s="2" t="s">
        <v>126</v>
      </c>
      <c r="E242" s="4" t="s">
        <v>127</v>
      </c>
      <c r="L242" s="3"/>
      <c r="N242" s="3"/>
      <c r="O242" s="11"/>
    </row>
    <row r="243" spans="1:15" ht="13.5" x14ac:dyDescent="0.25">
      <c r="A243" s="2" t="s">
        <v>128</v>
      </c>
      <c r="B243" s="1" t="s">
        <v>129</v>
      </c>
      <c r="C243" s="36"/>
      <c r="D243" s="2"/>
      <c r="E243" s="4" t="s">
        <v>130</v>
      </c>
      <c r="L243" s="3"/>
      <c r="N243" s="3"/>
      <c r="O243" s="11"/>
    </row>
    <row r="244" spans="1:15" ht="13.5" x14ac:dyDescent="0.25">
      <c r="A244" s="2" t="s">
        <v>131</v>
      </c>
      <c r="B244" s="4" t="s">
        <v>132</v>
      </c>
      <c r="C244" s="40"/>
      <c r="D244" s="2" t="s">
        <v>133</v>
      </c>
      <c r="E244" s="4" t="s">
        <v>134</v>
      </c>
      <c r="L244" s="3"/>
      <c r="N244" s="3"/>
      <c r="O244" s="11"/>
    </row>
    <row r="245" spans="1:15" ht="13.5" x14ac:dyDescent="0.25">
      <c r="A245" s="2" t="s">
        <v>135</v>
      </c>
      <c r="B245" s="4" t="s">
        <v>136</v>
      </c>
      <c r="C245" s="40"/>
      <c r="D245" s="2"/>
      <c r="E245" s="4" t="s">
        <v>137</v>
      </c>
      <c r="L245" s="3"/>
      <c r="N245" s="3"/>
      <c r="O245" s="11"/>
    </row>
    <row r="246" spans="1:15" ht="13.5" x14ac:dyDescent="0.25">
      <c r="A246" s="2" t="s">
        <v>138</v>
      </c>
      <c r="B246" s="4" t="s">
        <v>139</v>
      </c>
      <c r="C246" s="40"/>
      <c r="D246" s="2" t="s">
        <v>201</v>
      </c>
      <c r="E246" s="4"/>
      <c r="L246" s="3"/>
      <c r="N246" s="3"/>
      <c r="O246" s="11"/>
    </row>
    <row r="247" spans="1:15" ht="13.5" x14ac:dyDescent="0.25">
      <c r="A247" s="2" t="s">
        <v>140</v>
      </c>
      <c r="B247" s="4" t="s">
        <v>141</v>
      </c>
      <c r="C247" s="40"/>
      <c r="D247" s="6" t="s">
        <v>142</v>
      </c>
      <c r="E247" s="5" t="s">
        <v>143</v>
      </c>
      <c r="F247" s="41" t="s">
        <v>115</v>
      </c>
      <c r="L247" s="3"/>
      <c r="M247" s="6"/>
      <c r="N247" s="6"/>
      <c r="O247" s="57"/>
    </row>
    <row r="248" spans="1:15" ht="13.5" x14ac:dyDescent="0.25">
      <c r="A248" s="2" t="s">
        <v>144</v>
      </c>
      <c r="B248" s="4" t="s">
        <v>145</v>
      </c>
      <c r="C248" s="40"/>
      <c r="D248" s="42" t="s">
        <v>146</v>
      </c>
      <c r="E248" s="3" t="s">
        <v>147</v>
      </c>
      <c r="L248" s="3"/>
      <c r="N248" s="3"/>
      <c r="O248" s="11"/>
    </row>
    <row r="249" spans="1:15" ht="13.5" x14ac:dyDescent="0.25">
      <c r="A249" s="6" t="s">
        <v>148</v>
      </c>
      <c r="B249" s="6"/>
      <c r="C249" s="43"/>
      <c r="D249" s="1" t="s">
        <v>149</v>
      </c>
      <c r="E249" s="3" t="s">
        <v>150</v>
      </c>
      <c r="F249" s="45"/>
      <c r="G249" s="6"/>
      <c r="L249" s="3"/>
      <c r="N249" s="3"/>
      <c r="O249" s="11"/>
    </row>
    <row r="250" spans="1:15" ht="13.5" x14ac:dyDescent="0.25">
      <c r="A250" s="4" t="s">
        <v>151</v>
      </c>
      <c r="D250" s="2" t="s">
        <v>152</v>
      </c>
      <c r="E250" s="4" t="s">
        <v>153</v>
      </c>
      <c r="L250" s="3"/>
      <c r="N250" s="3"/>
      <c r="O250" s="11"/>
    </row>
    <row r="251" spans="1:15" ht="15.5" x14ac:dyDescent="0.25">
      <c r="A251" s="4" t="s">
        <v>154</v>
      </c>
      <c r="D251" s="2" t="s">
        <v>197</v>
      </c>
      <c r="E251" s="4" t="s">
        <v>155</v>
      </c>
      <c r="L251" s="3"/>
      <c r="N251" s="3"/>
      <c r="O251" s="11"/>
    </row>
    <row r="252" spans="1:15" x14ac:dyDescent="0.2">
      <c r="D252" s="3"/>
      <c r="E252" s="3"/>
      <c r="L252" s="3"/>
      <c r="N252" s="3"/>
      <c r="O252" s="11"/>
    </row>
    <row r="253" spans="1:15" ht="13.5" x14ac:dyDescent="0.25">
      <c r="A253" s="1" t="s">
        <v>156</v>
      </c>
      <c r="D253" s="1" t="s">
        <v>157</v>
      </c>
      <c r="E253" s="3"/>
      <c r="L253" s="3"/>
      <c r="N253" s="3"/>
      <c r="O253" s="11"/>
    </row>
    <row r="254" spans="1:15" ht="13.5" x14ac:dyDescent="0.25">
      <c r="A254" s="2" t="s">
        <v>158</v>
      </c>
      <c r="B254" s="4" t="s">
        <v>159</v>
      </c>
      <c r="C254" s="40"/>
      <c r="D254" s="2" t="s">
        <v>17</v>
      </c>
      <c r="E254" s="4" t="s">
        <v>160</v>
      </c>
      <c r="L254" s="3"/>
      <c r="N254" s="3"/>
      <c r="O254" s="11"/>
    </row>
    <row r="255" spans="1:15" ht="13.5" x14ac:dyDescent="0.25">
      <c r="A255" s="2" t="s">
        <v>161</v>
      </c>
      <c r="B255" s="4" t="s">
        <v>162</v>
      </c>
      <c r="C255" s="40"/>
      <c r="D255" s="2" t="s">
        <v>135</v>
      </c>
      <c r="E255" s="4" t="s">
        <v>163</v>
      </c>
      <c r="L255" s="3"/>
      <c r="N255" s="3"/>
      <c r="O255" s="11"/>
    </row>
    <row r="256" spans="1:15" ht="13.5" x14ac:dyDescent="0.25">
      <c r="A256" s="2" t="s">
        <v>17</v>
      </c>
      <c r="B256" s="4" t="s">
        <v>164</v>
      </c>
      <c r="C256" s="40"/>
      <c r="D256" s="2" t="s">
        <v>144</v>
      </c>
      <c r="E256" s="4" t="s">
        <v>165</v>
      </c>
      <c r="L256" s="3"/>
      <c r="N256" s="3"/>
      <c r="O256" s="11"/>
    </row>
    <row r="257" spans="1:15" ht="13.5" x14ac:dyDescent="0.25">
      <c r="A257" s="2" t="s">
        <v>45</v>
      </c>
      <c r="B257" s="4" t="s">
        <v>166</v>
      </c>
      <c r="C257" s="40"/>
      <c r="D257" s="2" t="s">
        <v>167</v>
      </c>
      <c r="E257" s="4" t="s">
        <v>168</v>
      </c>
      <c r="L257" s="3"/>
      <c r="N257" s="3"/>
      <c r="O257" s="11"/>
    </row>
    <row r="258" spans="1:15" ht="13.5" x14ac:dyDescent="0.25">
      <c r="A258" s="2" t="s">
        <v>169</v>
      </c>
      <c r="B258" s="4" t="s">
        <v>170</v>
      </c>
      <c r="C258" s="40"/>
      <c r="D258" s="2" t="s">
        <v>171</v>
      </c>
      <c r="E258" s="4" t="s">
        <v>172</v>
      </c>
      <c r="L258" s="3"/>
      <c r="N258" s="3"/>
      <c r="O258" s="11"/>
    </row>
    <row r="259" spans="1:15" ht="13.5" x14ac:dyDescent="0.25">
      <c r="A259" s="2" t="s">
        <v>173</v>
      </c>
      <c r="B259" s="4" t="s">
        <v>174</v>
      </c>
      <c r="C259" s="40"/>
      <c r="D259" s="32"/>
      <c r="K259" s="3"/>
      <c r="L259" s="3"/>
      <c r="O259" s="11"/>
    </row>
    <row r="260" spans="1:15" ht="13.5" x14ac:dyDescent="0.25">
      <c r="A260" s="2" t="s">
        <v>167</v>
      </c>
      <c r="B260" s="4" t="s">
        <v>175</v>
      </c>
      <c r="C260" s="40"/>
      <c r="D260" s="32"/>
      <c r="K260" s="3"/>
      <c r="L260" s="3"/>
      <c r="O260" s="11"/>
    </row>
    <row r="261" spans="1:15" ht="13.5" x14ac:dyDescent="0.25">
      <c r="A261" s="6" t="s">
        <v>148</v>
      </c>
      <c r="B261" s="6"/>
      <c r="C261" s="43"/>
      <c r="D261" s="44"/>
      <c r="E261" s="44"/>
      <c r="F261" s="45"/>
      <c r="G261" s="6"/>
      <c r="H261" s="6"/>
      <c r="I261" s="6"/>
      <c r="J261" s="6"/>
      <c r="K261" s="3"/>
      <c r="L261" s="3"/>
      <c r="O261" s="11"/>
    </row>
    <row r="262" spans="1:15" x14ac:dyDescent="0.2">
      <c r="A262" s="42" t="s">
        <v>176</v>
      </c>
      <c r="D262" s="32"/>
      <c r="K262" s="3"/>
      <c r="L262" s="3"/>
      <c r="O262" s="11"/>
    </row>
    <row r="263" spans="1:15" x14ac:dyDescent="0.2">
      <c r="K263" s="3"/>
      <c r="L263" s="3"/>
      <c r="O263" s="11"/>
    </row>
    <row r="264" spans="1:15" x14ac:dyDescent="0.2">
      <c r="L264" s="3"/>
    </row>
    <row r="265" spans="1:15" x14ac:dyDescent="0.2">
      <c r="L265" s="3"/>
    </row>
    <row r="266" spans="1:15" x14ac:dyDescent="0.2">
      <c r="L266" s="3"/>
    </row>
    <row r="267" spans="1:15" x14ac:dyDescent="0.2">
      <c r="L267" s="3"/>
    </row>
    <row r="268" spans="1:15" x14ac:dyDescent="0.2">
      <c r="L268" s="3"/>
    </row>
    <row r="269" spans="1:15" x14ac:dyDescent="0.2">
      <c r="A269" s="3"/>
      <c r="C269" s="3"/>
      <c r="D269" s="3"/>
      <c r="E269" s="3"/>
      <c r="F269" s="3"/>
      <c r="L269" s="3"/>
    </row>
    <row r="270" spans="1:15" x14ac:dyDescent="0.2">
      <c r="A270" s="3"/>
      <c r="C270" s="3"/>
      <c r="D270" s="3"/>
      <c r="E270" s="3"/>
      <c r="F270" s="3"/>
      <c r="L270" s="3"/>
    </row>
    <row r="271" spans="1:15" x14ac:dyDescent="0.2">
      <c r="A271" s="3"/>
      <c r="C271" s="3"/>
      <c r="D271" s="3"/>
      <c r="E271" s="3"/>
      <c r="F271" s="3"/>
    </row>
    <row r="272" spans="1:15" x14ac:dyDescent="0.2">
      <c r="A272" s="3"/>
      <c r="C272" s="3"/>
      <c r="D272" s="3"/>
      <c r="E272" s="3"/>
      <c r="F272" s="3"/>
    </row>
    <row r="273" spans="1:15" x14ac:dyDescent="0.2">
      <c r="A273" s="3"/>
      <c r="C273" s="3"/>
      <c r="D273" s="3"/>
      <c r="E273" s="3"/>
      <c r="F273" s="3"/>
    </row>
    <row r="274" spans="1:15" x14ac:dyDescent="0.2">
      <c r="A274" s="3"/>
      <c r="C274" s="3"/>
      <c r="D274" s="3"/>
      <c r="E274" s="3"/>
      <c r="F274" s="3"/>
    </row>
    <row r="275" spans="1:15" x14ac:dyDescent="0.2">
      <c r="A275" s="3"/>
      <c r="C275" s="3"/>
      <c r="D275" s="3"/>
      <c r="E275" s="3"/>
      <c r="F275" s="3"/>
    </row>
    <row r="276" spans="1:15" x14ac:dyDescent="0.2">
      <c r="A276" s="3"/>
      <c r="C276" s="3"/>
      <c r="D276" s="3"/>
      <c r="E276" s="3"/>
      <c r="F276" s="3"/>
    </row>
    <row r="277" spans="1:15" x14ac:dyDescent="0.2">
      <c r="A277" s="3"/>
      <c r="C277" s="3"/>
      <c r="D277" s="3"/>
      <c r="E277" s="3"/>
      <c r="F277" s="3"/>
      <c r="L277" s="3"/>
    </row>
    <row r="278" spans="1:15" ht="13.5" x14ac:dyDescent="0.25">
      <c r="A278" s="3"/>
      <c r="C278" s="3"/>
      <c r="D278" s="3"/>
      <c r="E278" s="3"/>
      <c r="F278" s="3"/>
      <c r="I278" s="1"/>
      <c r="J278" s="1"/>
      <c r="K278" s="26"/>
      <c r="L278" s="3"/>
      <c r="M278" s="26"/>
      <c r="N278" s="26"/>
      <c r="O278" s="53"/>
    </row>
    <row r="279" spans="1:15" ht="13.5" x14ac:dyDescent="0.25">
      <c r="A279" s="3"/>
      <c r="C279" s="3"/>
      <c r="D279" s="3"/>
      <c r="E279" s="3"/>
      <c r="F279" s="3"/>
      <c r="I279" s="2"/>
      <c r="J279" s="2"/>
      <c r="K279" s="26"/>
      <c r="L279" s="3"/>
      <c r="M279" s="26"/>
      <c r="N279" s="26"/>
      <c r="O279" s="53"/>
    </row>
    <row r="280" spans="1:15" ht="13.5" x14ac:dyDescent="0.25">
      <c r="A280" s="3"/>
      <c r="C280" s="3"/>
      <c r="D280" s="3"/>
      <c r="E280" s="3"/>
      <c r="F280" s="3"/>
      <c r="I280" s="2"/>
      <c r="J280" s="2"/>
      <c r="K280" s="26"/>
      <c r="L280" s="3"/>
      <c r="M280" s="26"/>
      <c r="N280" s="26"/>
      <c r="O280" s="53"/>
    </row>
    <row r="281" spans="1:15" ht="13.5" x14ac:dyDescent="0.25">
      <c r="A281" s="3"/>
      <c r="C281" s="3"/>
      <c r="D281" s="3"/>
      <c r="E281" s="3"/>
      <c r="F281" s="3"/>
      <c r="I281" s="2"/>
      <c r="J281" s="2"/>
      <c r="K281" s="26"/>
      <c r="L281" s="3"/>
      <c r="M281" s="26"/>
      <c r="N281" s="26"/>
      <c r="O281" s="53"/>
    </row>
    <row r="282" spans="1:15" ht="13.5" x14ac:dyDescent="0.25">
      <c r="A282" s="3"/>
      <c r="C282" s="3"/>
      <c r="D282" s="3"/>
      <c r="E282" s="3"/>
      <c r="F282" s="3"/>
      <c r="I282" s="2"/>
      <c r="J282" s="2"/>
      <c r="K282" s="26"/>
      <c r="L282" s="3"/>
      <c r="M282" s="26"/>
      <c r="N282" s="26"/>
      <c r="O282" s="53"/>
    </row>
    <row r="283" spans="1:15" ht="13.5" x14ac:dyDescent="0.25">
      <c r="A283" s="3"/>
      <c r="C283" s="3"/>
      <c r="D283" s="3"/>
      <c r="E283" s="3"/>
      <c r="F283" s="3"/>
      <c r="I283" s="2"/>
      <c r="J283" s="2"/>
      <c r="K283" s="26"/>
      <c r="L283" s="3"/>
      <c r="M283" s="26"/>
      <c r="N283" s="26"/>
      <c r="O283" s="53"/>
    </row>
    <row r="284" spans="1:15" x14ac:dyDescent="0.2">
      <c r="A284" s="3"/>
      <c r="C284" s="3"/>
      <c r="D284" s="3"/>
      <c r="E284" s="3"/>
      <c r="F284" s="3"/>
      <c r="L284" s="3"/>
    </row>
    <row r="285" spans="1:15" x14ac:dyDescent="0.2">
      <c r="A285" s="3"/>
      <c r="C285" s="3"/>
      <c r="D285" s="3"/>
      <c r="E285" s="3"/>
      <c r="F285" s="3"/>
      <c r="L285" s="3"/>
    </row>
    <row r="286" spans="1:15" x14ac:dyDescent="0.2">
      <c r="A286" s="3"/>
      <c r="C286" s="3"/>
      <c r="D286" s="3"/>
      <c r="E286" s="3"/>
      <c r="F286" s="3"/>
      <c r="L286" s="3"/>
    </row>
    <row r="287" spans="1:15" x14ac:dyDescent="0.2">
      <c r="A287" s="3"/>
      <c r="C287" s="3"/>
      <c r="D287" s="3"/>
      <c r="E287" s="3"/>
      <c r="F287" s="3"/>
      <c r="L287" s="3"/>
    </row>
    <row r="288" spans="1:15" x14ac:dyDescent="0.2">
      <c r="A288" s="3"/>
      <c r="C288" s="3"/>
      <c r="D288" s="3"/>
      <c r="E288" s="3"/>
      <c r="F288" s="3"/>
      <c r="L288" s="3"/>
    </row>
    <row r="289" spans="1:12" x14ac:dyDescent="0.2">
      <c r="A289" s="3"/>
      <c r="C289" s="3"/>
      <c r="D289" s="3"/>
      <c r="E289" s="3"/>
      <c r="F289" s="3"/>
      <c r="L289" s="3"/>
    </row>
    <row r="290" spans="1:12" x14ac:dyDescent="0.2">
      <c r="A290" s="3"/>
      <c r="C290" s="3"/>
      <c r="D290" s="3"/>
      <c r="E290" s="3"/>
      <c r="F290" s="3"/>
      <c r="L290" s="3"/>
    </row>
    <row r="291" spans="1:12" x14ac:dyDescent="0.2">
      <c r="A291" s="3"/>
      <c r="C291" s="3"/>
      <c r="D291" s="3"/>
      <c r="E291" s="3"/>
      <c r="F291" s="3"/>
      <c r="L291" s="3"/>
    </row>
    <row r="292" spans="1:12" x14ac:dyDescent="0.2">
      <c r="A292" s="3"/>
      <c r="C292" s="3"/>
      <c r="D292" s="3"/>
      <c r="E292" s="3"/>
      <c r="F292" s="3"/>
      <c r="L292" s="3"/>
    </row>
    <row r="293" spans="1:12" x14ac:dyDescent="0.2">
      <c r="A293" s="3"/>
      <c r="C293" s="3"/>
      <c r="D293" s="3"/>
      <c r="E293" s="3"/>
      <c r="F293" s="3"/>
      <c r="L293" s="3"/>
    </row>
    <row r="294" spans="1:12" x14ac:dyDescent="0.2">
      <c r="A294" s="3"/>
      <c r="C294" s="3"/>
      <c r="D294" s="3"/>
      <c r="E294" s="3"/>
      <c r="F294" s="3"/>
      <c r="L294" s="3"/>
    </row>
    <row r="295" spans="1:12" x14ac:dyDescent="0.2">
      <c r="A295" s="3"/>
      <c r="C295" s="3"/>
      <c r="D295" s="3"/>
      <c r="E295" s="3"/>
      <c r="F295" s="3"/>
      <c r="L295" s="3"/>
    </row>
    <row r="296" spans="1:12" x14ac:dyDescent="0.2">
      <c r="A296" s="3"/>
      <c r="C296" s="3"/>
      <c r="D296" s="3"/>
      <c r="E296" s="3"/>
      <c r="F296" s="3"/>
      <c r="L296" s="3"/>
    </row>
  </sheetData>
  <sortState ref="B11:E65">
    <sortCondition ref="B11"/>
  </sortState>
  <mergeCells count="4">
    <mergeCell ref="A1:G1"/>
    <mergeCell ref="A2:G2"/>
    <mergeCell ref="A3:G3"/>
    <mergeCell ref="A4:G4"/>
  </mergeCells>
  <printOptions horizontalCentered="1"/>
  <pageMargins left="0.2" right="0.2" top="0.15" bottom="0.25" header="0.2" footer="0.5"/>
  <pageSetup scale="50" fitToHeight="3" orientation="portrait" horizontalDpi="4294967292" r:id="rId1"/>
  <headerFooter alignWithMargins="0"/>
  <rowBreaks count="1" manualBreakCount="1">
    <brk id="28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Collateralization of Bank Dep</vt:lpstr>
      <vt:lpstr>'Collateralization of Bank Dep'!Print_Area</vt:lpstr>
      <vt:lpstr>'Collateralization of Bank Dep'!Print_Titles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 Baker</dc:creator>
  <cp:lastModifiedBy>Kerri Baker</cp:lastModifiedBy>
  <cp:lastPrinted>2016-03-15T13:54:08Z</cp:lastPrinted>
  <dcterms:created xsi:type="dcterms:W3CDTF">2016-03-09T18:07:23Z</dcterms:created>
  <dcterms:modified xsi:type="dcterms:W3CDTF">2016-03-15T13:54:13Z</dcterms:modified>
</cp:coreProperties>
</file>