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61" yWindow="-13" windowWidth="10686" windowHeight="8277"/>
  </bookViews>
  <sheets>
    <sheet name="Collateralization of Bank Dep" sheetId="1" r:id="rId1"/>
  </sheets>
  <externalReferences>
    <externalReference r:id="rId2"/>
    <externalReference r:id="rId3"/>
    <externalReference r:id="rId4"/>
  </externalReferences>
  <definedNames>
    <definedName name="Aname">#REF!</definedName>
    <definedName name="Bal">#REF!</definedName>
    <definedName name="BeginDate">[1]Data!$O$1</definedName>
    <definedName name="Bid">#REF!</definedName>
    <definedName name="Days">#REF!</definedName>
    <definedName name="EndDate">[1]Data!$O$2</definedName>
    <definedName name="INVTYPEDATA">OFFSET([2]CurrentPortfolio!$F$120,0,0,COUNT([2]CurrentPortfolio!$F$120:$F$132),1)</definedName>
    <definedName name="INVTYPENAME">OFFSET([2]CurrentPortfolio!$G$120,0,0,COUNT([2]CurrentPortfolio!$F$120:$F$132),1)</definedName>
    <definedName name="Mature">#REF!</definedName>
    <definedName name="Name">#REF!</definedName>
    <definedName name="Open">#REF!</definedName>
    <definedName name="PIEDATA">OFFSET([2]CurrentPortfolio!$E$105,0,0,COUNT([2]CurrentPortfolio!$E$105:$E$117),1)</definedName>
    <definedName name="PIENAME">OFFSET([2]CurrentPortfolio!$F$105,0,0,COUNT([2]CurrentPortfolio!$E$105:$E$117),1)</definedName>
    <definedName name="Principal">#REF!</definedName>
    <definedName name="_xlnm.Print_Area" localSheetId="0">'Collateralization of Bank Dep'!$A$1:$G$233</definedName>
    <definedName name="_xlnm.Print_Titles" localSheetId="0">'Collateralization of Bank Dep'!$1:$8</definedName>
    <definedName name="Type">#REF!</definedName>
    <definedName name="Vendor">#REF!</definedName>
    <definedName name="Year">'[3]TR-IMP'!$T$1</definedName>
  </definedNames>
  <calcPr calcId="145621"/>
</workbook>
</file>

<file path=xl/calcChain.xml><?xml version="1.0" encoding="utf-8"?>
<calcChain xmlns="http://schemas.openxmlformats.org/spreadsheetml/2006/main">
  <c r="C198" i="1" l="1"/>
  <c r="C177" i="1"/>
  <c r="C156" i="1"/>
  <c r="C71" i="1"/>
  <c r="C73" i="1" l="1"/>
  <c r="C72" i="1"/>
  <c r="C204" i="1" l="1"/>
  <c r="D73" i="1"/>
  <c r="C84" i="1"/>
  <c r="D86" i="1" s="1"/>
  <c r="C85" i="1" l="1"/>
  <c r="C163" i="1"/>
  <c r="D165" i="1" s="1"/>
  <c r="C87" i="1" l="1"/>
  <c r="D85" i="1"/>
  <c r="D87" i="1" s="1"/>
  <c r="C164" i="1"/>
  <c r="C129" i="1"/>
  <c r="C154" i="1"/>
  <c r="C130" i="1" l="1"/>
  <c r="D130" i="1" s="1"/>
  <c r="D131" i="1"/>
  <c r="C155" i="1"/>
  <c r="C157" i="1" s="1"/>
  <c r="D156" i="1"/>
  <c r="D164" i="1"/>
  <c r="C166" i="1"/>
  <c r="D155" i="1"/>
  <c r="C196" i="1"/>
  <c r="D198" i="1" s="1"/>
  <c r="C175" i="1"/>
  <c r="D177" i="1" s="1"/>
  <c r="C202" i="1" l="1"/>
  <c r="D204" i="1" s="1"/>
  <c r="C197" i="1"/>
  <c r="C176" i="1"/>
  <c r="D166" i="1"/>
  <c r="D157" i="1"/>
  <c r="C132" i="1"/>
  <c r="D72" i="1"/>
  <c r="D74" i="1" s="1"/>
  <c r="C74" i="1"/>
  <c r="C203" i="1" l="1"/>
  <c r="D203" i="1" s="1"/>
  <c r="D205" i="1" s="1"/>
  <c r="C199" i="1"/>
  <c r="D197" i="1"/>
  <c r="D199" i="1" s="1"/>
  <c r="D176" i="1"/>
  <c r="D178" i="1"/>
  <c r="C178" i="1"/>
  <c r="D132" i="1"/>
  <c r="C205" i="1" l="1"/>
</calcChain>
</file>

<file path=xl/sharedStrings.xml><?xml version="1.0" encoding="utf-8"?>
<sst xmlns="http://schemas.openxmlformats.org/spreadsheetml/2006/main" count="300" uniqueCount="222">
  <si>
    <t>State of Rhode Island</t>
  </si>
  <si>
    <t>Office of the General Treasurer</t>
  </si>
  <si>
    <t>Collateralization of State Bank Deposits</t>
  </si>
  <si>
    <t xml:space="preserve">Moody's </t>
  </si>
  <si>
    <t>Deposit</t>
  </si>
  <si>
    <t>Collateral</t>
  </si>
  <si>
    <t>VERIBANC</t>
  </si>
  <si>
    <t>S&amp;P</t>
  </si>
  <si>
    <t>Bank</t>
  </si>
  <si>
    <t>Account Name</t>
  </si>
  <si>
    <t>Balance</t>
  </si>
  <si>
    <t xml:space="preserve">Report Filed </t>
  </si>
  <si>
    <t>Rating</t>
  </si>
  <si>
    <t>Bank Financial Strength</t>
  </si>
  <si>
    <t>LT Local Issuer Rating</t>
  </si>
  <si>
    <t>Citizens Bank</t>
  </si>
  <si>
    <t>Y</t>
  </si>
  <si>
    <t>A</t>
  </si>
  <si>
    <t xml:space="preserve">STATE OF RHODE ISLAND                   </t>
  </si>
  <si>
    <t>Employee Retirement</t>
  </si>
  <si>
    <t>Adult Correctional Institution</t>
  </si>
  <si>
    <t>Registry of Superior Court</t>
  </si>
  <si>
    <t>Dept of Human Services</t>
  </si>
  <si>
    <t>RI Clean Water Act</t>
  </si>
  <si>
    <t>Muncipal Employees Retirement</t>
  </si>
  <si>
    <t>Judicial Retirement</t>
  </si>
  <si>
    <t>State Police Retirement</t>
  </si>
  <si>
    <t>State of RI</t>
  </si>
  <si>
    <t>RI Advisory Commission on Aging</t>
  </si>
  <si>
    <t>Auto Equipment</t>
  </si>
  <si>
    <t>Correctional Industries</t>
  </si>
  <si>
    <t>Employment Security Benefit (DLT)</t>
  </si>
  <si>
    <t>Bond Capital</t>
  </si>
  <si>
    <t>DOT - Intersurface Transport Fund</t>
  </si>
  <si>
    <t>Child Support</t>
  </si>
  <si>
    <t>Tax Refund</t>
  </si>
  <si>
    <t>Tax Refund_Direct Deposit</t>
  </si>
  <si>
    <t>Supreme Court</t>
  </si>
  <si>
    <t>COURTS ESCROW BALANCE</t>
  </si>
  <si>
    <t>Bank RI</t>
  </si>
  <si>
    <t>N/R</t>
  </si>
  <si>
    <t>Internal Services Funds</t>
  </si>
  <si>
    <t>Permanent School</t>
  </si>
  <si>
    <t>Higher Education</t>
  </si>
  <si>
    <t>Industrial Building &amp; Mortgage Fund</t>
  </si>
  <si>
    <t>BBB</t>
  </si>
  <si>
    <t>DHS SSI Project Account</t>
  </si>
  <si>
    <t>Fleet Replacement Revolving Loan Fund</t>
  </si>
  <si>
    <t>Workers Comp/Assessed Fringe</t>
  </si>
  <si>
    <t>Health Insurance Active Employees</t>
  </si>
  <si>
    <t>Health Insurance - BOG Retirees</t>
  </si>
  <si>
    <t>Health Insurance Retirees</t>
  </si>
  <si>
    <t>Health Insurance - RIPTA Actives and Retirees</t>
  </si>
  <si>
    <t>Health Insurance - Judicial Retirees</t>
  </si>
  <si>
    <t>Health Insurance - Legislative Retirees</t>
  </si>
  <si>
    <t>Health Insurance - State Police Retirees</t>
  </si>
  <si>
    <t>State RI Disbursement Account</t>
  </si>
  <si>
    <t>Health Insurance - Teacher Retirees</t>
  </si>
  <si>
    <t>Washington Trust</t>
  </si>
  <si>
    <t>Recreational Area</t>
  </si>
  <si>
    <t xml:space="preserve">DBR Real Estate Escrow Account </t>
  </si>
  <si>
    <t>Dredging Fund</t>
  </si>
  <si>
    <t>RICAP Fund</t>
  </si>
  <si>
    <t>Bank of America</t>
  </si>
  <si>
    <t>A-</t>
  </si>
  <si>
    <t>Payroll A Account</t>
  </si>
  <si>
    <t>State of RI Prov Plantations</t>
  </si>
  <si>
    <t>State of RI Dept For Children</t>
  </si>
  <si>
    <t>Dept of Human Svcs</t>
  </si>
  <si>
    <t>Special Payroll Account</t>
  </si>
  <si>
    <t>Pension Direct Deposit</t>
  </si>
  <si>
    <t>RI Dept Employment &amp; Training</t>
  </si>
  <si>
    <t>RI Department of Employment</t>
  </si>
  <si>
    <t>General Fund</t>
  </si>
  <si>
    <t>State University College Fund</t>
  </si>
  <si>
    <t>RI Prov Plan Empl and Training Div</t>
  </si>
  <si>
    <t>State of RI Dem Division Of</t>
  </si>
  <si>
    <t>RI Prov Plant Emp Training Div</t>
  </si>
  <si>
    <t>State Lottery Fund</t>
  </si>
  <si>
    <t>General Public Assistance</t>
  </si>
  <si>
    <t>Supportive Svcs Payroll</t>
  </si>
  <si>
    <t>Recreation Area Fund</t>
  </si>
  <si>
    <t>State of Rhode Island Eleanor</t>
  </si>
  <si>
    <t>William Davies Jr Voo Tech</t>
  </si>
  <si>
    <t>Rhode Island Dept of Children, Youth and Families</t>
  </si>
  <si>
    <t>Imprest D</t>
  </si>
  <si>
    <t>Imprest Cash</t>
  </si>
  <si>
    <t>Adult Correctional</t>
  </si>
  <si>
    <t>Clerk of Superior Court</t>
  </si>
  <si>
    <t>State of RI &amp; Prov Plant</t>
  </si>
  <si>
    <t>Imprest B</t>
  </si>
  <si>
    <t>Imprest A</t>
  </si>
  <si>
    <t>RI Community Living &amp; Supports</t>
  </si>
  <si>
    <t>RHODE ISLAND DEPT OF CHILDREN YOUTH AND</t>
  </si>
  <si>
    <t>University of Rhode Island</t>
  </si>
  <si>
    <t>RIm State Police Confidential</t>
  </si>
  <si>
    <t>WM M Davies Jr Career &amp; Tech H</t>
  </si>
  <si>
    <t>URI-Fed Dist</t>
  </si>
  <si>
    <t>URI Loan Funds</t>
  </si>
  <si>
    <t>State Infrastructure Bank Fund</t>
  </si>
  <si>
    <t>URI Ryan Center Operations</t>
  </si>
  <si>
    <t>URI Boss Operating</t>
  </si>
  <si>
    <t>Webster Bank</t>
  </si>
  <si>
    <t>Bond Capital Invst</t>
  </si>
  <si>
    <t>DMV Lockbox</t>
  </si>
  <si>
    <t>ERS Inv Fund</t>
  </si>
  <si>
    <t>Fleet Replacement Invst</t>
  </si>
  <si>
    <t>General Fund Invst</t>
  </si>
  <si>
    <t>Highway Fund Invst</t>
  </si>
  <si>
    <t>Lottery Fund Invst</t>
  </si>
  <si>
    <t>MERS Invst Fund</t>
  </si>
  <si>
    <t>RI Public Rail Corporation Fund</t>
  </si>
  <si>
    <t>RICAP Invst Fund</t>
  </si>
  <si>
    <t>Taxation Credit</t>
  </si>
  <si>
    <t>TDI Fund Invst</t>
  </si>
  <si>
    <t xml:space="preserve"> </t>
  </si>
  <si>
    <t>Moody's Long-Term Bank Deposit Ratings:</t>
  </si>
  <si>
    <t>VERIBANC Ratings:</t>
  </si>
  <si>
    <t>Aaa</t>
  </si>
  <si>
    <t>Highest Rating, exceptional credit quality and smallest degree of risk.</t>
  </si>
  <si>
    <t>GREEN</t>
  </si>
  <si>
    <t>The institution’s equity exceeds a modest percentage of its assets and had positive net</t>
  </si>
  <si>
    <t>Aa</t>
  </si>
  <si>
    <t>Excellent credit quality, susceptibility of long term risks appear somewhat greater.</t>
  </si>
  <si>
    <t>income during the most recent reporting period.</t>
  </si>
  <si>
    <t>Good credit quality, could suggest a susceptibility to impairment over the long term.</t>
  </si>
  <si>
    <t>YELLOW</t>
  </si>
  <si>
    <t xml:space="preserve">The institution’s equity is at a minimal percentage of its assets or it incurred a net loss </t>
  </si>
  <si>
    <t>Baa</t>
  </si>
  <si>
    <r>
      <rPr>
        <sz val="10"/>
        <rFont val="Arial"/>
        <family val="2"/>
      </rPr>
      <t>Adequate credit quality, certain protective elements may be lacking over a great length of tim</t>
    </r>
    <r>
      <rPr>
        <b/>
        <sz val="10"/>
        <rFont val="Arial"/>
        <family val="2"/>
      </rPr>
      <t>e.</t>
    </r>
  </si>
  <si>
    <t>during the most recent reporting period.</t>
  </si>
  <si>
    <t xml:space="preserve">Ba </t>
  </si>
  <si>
    <t xml:space="preserve">Questionable credit quality, ability to punctually meet deposit obligations may be unceratin. </t>
  </si>
  <si>
    <t>RED</t>
  </si>
  <si>
    <t xml:space="preserve">The institution’s equity is less than a minimal percentage of its assets or it incurred a </t>
  </si>
  <si>
    <t>B</t>
  </si>
  <si>
    <t>Poor credit quality, assurance of punctual payment deposit obligations over time is small.</t>
  </si>
  <si>
    <t>significant net loss during the most recent reporting period (or both).</t>
  </si>
  <si>
    <t>Caa</t>
  </si>
  <si>
    <t>Extrememly poor credit quality, could be in default, danger with regard to financial capacity.</t>
  </si>
  <si>
    <t xml:space="preserve">Ca </t>
  </si>
  <si>
    <t xml:space="preserve">Usually in default on their deposit obligations. </t>
  </si>
  <si>
    <t>***</t>
  </si>
  <si>
    <t>Very Strong</t>
  </si>
  <si>
    <t>C</t>
  </si>
  <si>
    <t xml:space="preserve">Usually in default and potential recovery values are low. </t>
  </si>
  <si>
    <t>**</t>
  </si>
  <si>
    <t xml:space="preserve">Strong </t>
  </si>
  <si>
    <t>Modifiers:</t>
  </si>
  <si>
    <t>*</t>
  </si>
  <si>
    <t>Moderate</t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</si>
  <si>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= Bank is at higher end of its letter-rating category,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- indicates a mid-range ranking,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- indicates </t>
    </r>
  </si>
  <si>
    <t>No Stars</t>
  </si>
  <si>
    <t>Poor</t>
  </si>
  <si>
    <r>
      <t xml:space="preserve">the bank is in the lower end of its letter-rating category, </t>
    </r>
    <r>
      <rPr>
        <b/>
        <sz val="10"/>
        <rFont val="Arial"/>
        <family val="2"/>
      </rPr>
      <t xml:space="preserve">Asterisk </t>
    </r>
    <r>
      <rPr>
        <b/>
        <sz val="12"/>
        <rFont val="Arial"/>
        <family val="2"/>
      </rPr>
      <t>*</t>
    </r>
    <r>
      <rPr>
        <sz val="10"/>
        <rFont val="Arial"/>
        <family val="2"/>
      </rPr>
      <t>- indicates improving quality.</t>
    </r>
  </si>
  <si>
    <t>Blue Ribbon Bank</t>
  </si>
  <si>
    <t>S&amp;P Long-Term Debt Ratings:</t>
  </si>
  <si>
    <t>Moody's Bank Financial Strength Rating Definitions</t>
  </si>
  <si>
    <t>AAA</t>
  </si>
  <si>
    <t>Highest rating, extremely strong.</t>
  </si>
  <si>
    <t xml:space="preserve">Banks rated A possess superior intrinsic financial strength. </t>
  </si>
  <si>
    <t xml:space="preserve">AA </t>
  </si>
  <si>
    <t>Differs slightly from highest rating, very strong.</t>
  </si>
  <si>
    <t>Banks rated B possess strong intrinsic financial strength.</t>
  </si>
  <si>
    <t>Somewhat more susceptible to adverse effects of change in economic condition, strong.</t>
  </si>
  <si>
    <t>Banks rated C possess adequate intrinsic financial strength.</t>
  </si>
  <si>
    <t>Exhibits adequate protection parameters.</t>
  </si>
  <si>
    <t>D</t>
  </si>
  <si>
    <t>Banks rated D display modest intrinsic financial strenth, potentially requiring outside support.</t>
  </si>
  <si>
    <t>BB, B</t>
  </si>
  <si>
    <t>Have significant speculative characteristics. BB least speculative, B highest degree.</t>
  </si>
  <si>
    <t>E</t>
  </si>
  <si>
    <t>Banks rated E display very modest intrinsic financial strength, with high likelihood of outside support.</t>
  </si>
  <si>
    <t>CCC, CC, C</t>
  </si>
  <si>
    <t>Have significant speculative characteristics. CCC least speculative, C highest degree.</t>
  </si>
  <si>
    <t>Payment default</t>
  </si>
  <si>
    <t>+ or - show relative standing within the category.</t>
  </si>
  <si>
    <t>TD Bank</t>
  </si>
  <si>
    <t>State of Rhode Island Investment</t>
  </si>
  <si>
    <t>DEM Lockbox</t>
  </si>
  <si>
    <t>ERS INVESTMENT FUND</t>
  </si>
  <si>
    <t>GF INVESTMENT</t>
  </si>
  <si>
    <t>LOTTERY INVESTMENT</t>
  </si>
  <si>
    <t>RICAP INVESTMENT</t>
  </si>
  <si>
    <t>TDI INVESTMENT ACCT</t>
  </si>
  <si>
    <t>CD Investment</t>
  </si>
  <si>
    <t xml:space="preserve">State of RI </t>
  </si>
  <si>
    <t>GF -COURTS-Merchant/Standard Deposit Account</t>
  </si>
  <si>
    <t>ⱡ =</t>
  </si>
  <si>
    <t>AA-</t>
  </si>
  <si>
    <t>Aa1/B</t>
  </si>
  <si>
    <t>GREEN/***/BB</t>
  </si>
  <si>
    <t>BB</t>
  </si>
  <si>
    <t>GREEN/*</t>
  </si>
  <si>
    <t>N/A</t>
  </si>
  <si>
    <t>GREEN/***</t>
  </si>
  <si>
    <t>Modifiers</t>
  </si>
  <si>
    <t>Excess (+) / Shortage (-)</t>
  </si>
  <si>
    <t xml:space="preserve">In certain circumstances, Treasury may accept a letter of credit from a Federal Home Loan Bank covering 100% of deposits in lieu of pledged securities at 102% of deposits. </t>
  </si>
  <si>
    <t>Total Collateral Posted  / %</t>
  </si>
  <si>
    <t>Required Collateral / %</t>
  </si>
  <si>
    <t>L-T Bank Deposit/</t>
  </si>
  <si>
    <t>Total Deposits w/bank as of 6/30/15</t>
  </si>
  <si>
    <t>* =</t>
  </si>
  <si>
    <t>As of June 30, 2014</t>
  </si>
  <si>
    <t>Athletics Imprest</t>
  </si>
  <si>
    <t>Registry Prov Superior Court</t>
  </si>
  <si>
    <t>RI Prov Plan TDI Reserve Fund</t>
  </si>
  <si>
    <t>Rite Care</t>
  </si>
  <si>
    <t>UNIVERSITY OF RHODE ISLAND</t>
  </si>
  <si>
    <t>URI Boss Events</t>
  </si>
  <si>
    <t>URI Ryan Center Events</t>
  </si>
  <si>
    <t>URI Ryan/Boss Contract Services</t>
  </si>
  <si>
    <t xml:space="preserve">REGISTRY OF PROVIDENCE SUPERIOR COURT   </t>
  </si>
  <si>
    <t xml:space="preserve">REGISTRY PROV SUPERIOR CT               </t>
  </si>
  <si>
    <t>State of RI - PIP</t>
  </si>
  <si>
    <t xml:space="preserve">ⱡ </t>
  </si>
  <si>
    <t>Baa2/N/R</t>
  </si>
  <si>
    <t>A3/C</t>
  </si>
  <si>
    <t>Sovereign Bank</t>
  </si>
  <si>
    <t>Baa1/C-</t>
  </si>
  <si>
    <t>Increased deposit activity at fiscal close caused collateral levels to fall under the 102% target in accounts at Webster Bank. However, collateral remained in excess of 100% of deposits and the bank immediately increased pledged securities to rectify the shortfall.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</si>
</sst>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.5"/>
      <name val="Arial"/>
      <family val="2"/>
    </font>
    <font>
      <sz val="11"/>
      <color indexed="8"/>
      <name val="Calibri"/>
      <family val="2"/>
    </font>
    <font>
      <u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8">
    <xf numFmtId="164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4" borderId="0" applyNumberFormat="0" applyBorder="0" applyAlignment="0" applyProtection="0"/>
    <xf numFmtId="164" fontId="3" fillId="4" borderId="0" applyNumberFormat="0" applyBorder="0" applyAlignment="0" applyProtection="0"/>
    <xf numFmtId="164" fontId="3" fillId="4" borderId="0" applyNumberFormat="0" applyBorder="0" applyAlignment="0" applyProtection="0"/>
    <xf numFmtId="164" fontId="3" fillId="5" borderId="0" applyNumberFormat="0" applyBorder="0" applyAlignment="0" applyProtection="0"/>
    <xf numFmtId="164" fontId="3" fillId="5" borderId="0" applyNumberFormat="0" applyBorder="0" applyAlignment="0" applyProtection="0"/>
    <xf numFmtId="164" fontId="3" fillId="5" borderId="0" applyNumberFormat="0" applyBorder="0" applyAlignment="0" applyProtection="0"/>
    <xf numFmtId="164" fontId="4" fillId="3" borderId="0" applyNumberFormat="0" applyBorder="0" applyAlignment="0" applyProtection="0"/>
    <xf numFmtId="164" fontId="4" fillId="3" borderId="0" applyNumberFormat="0" applyBorder="0" applyAlignment="0" applyProtection="0"/>
    <xf numFmtId="164" fontId="4" fillId="3" borderId="0" applyNumberFormat="0" applyBorder="0" applyAlignment="0" applyProtection="0"/>
    <xf numFmtId="164" fontId="4" fillId="3" borderId="0" applyNumberFormat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3" fillId="0" borderId="0"/>
    <xf numFmtId="0" fontId="3" fillId="0" borderId="0"/>
    <xf numFmtId="164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164" fontId="6" fillId="0" borderId="0"/>
    <xf numFmtId="0" fontId="6" fillId="0" borderId="0"/>
    <xf numFmtId="164" fontId="6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" fillId="0" borderId="0"/>
    <xf numFmtId="164" fontId="6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2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1" fillId="4" borderId="0" applyNumberFormat="0" applyBorder="0" applyAlignment="0" applyProtection="0"/>
    <xf numFmtId="164" fontId="1" fillId="4" borderId="0" applyNumberFormat="0" applyBorder="0" applyAlignment="0" applyProtection="0"/>
    <xf numFmtId="164" fontId="1" fillId="4" borderId="0" applyNumberFormat="0" applyBorder="0" applyAlignment="0" applyProtection="0"/>
    <xf numFmtId="164" fontId="1" fillId="5" borderId="0" applyNumberFormat="0" applyBorder="0" applyAlignment="0" applyProtection="0"/>
    <xf numFmtId="164" fontId="1" fillId="5" borderId="0" applyNumberFormat="0" applyBorder="0" applyAlignment="0" applyProtection="0"/>
    <xf numFmtId="164" fontId="1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3">
    <xf numFmtId="164" fontId="0" fillId="0" borderId="0" xfId="0"/>
    <xf numFmtId="164" fontId="9" fillId="0" borderId="0" xfId="0" applyFont="1" applyFill="1" applyBorder="1"/>
    <xf numFmtId="164" fontId="9" fillId="0" borderId="0" xfId="0" applyFont="1" applyFill="1" applyBorder="1" applyAlignment="1">
      <alignment horizontal="left"/>
    </xf>
    <xf numFmtId="164" fontId="0" fillId="0" borderId="0" xfId="0" applyFill="1" applyBorder="1"/>
    <xf numFmtId="164" fontId="6" fillId="0" borderId="0" xfId="0" applyFont="1" applyFill="1" applyBorder="1"/>
    <xf numFmtId="164" fontId="6" fillId="0" borderId="0" xfId="0" applyFont="1" applyFill="1" applyBorder="1" applyAlignment="1"/>
    <xf numFmtId="164" fontId="9" fillId="0" borderId="0" xfId="0" applyFont="1" applyFill="1" applyBorder="1" applyAlignment="1"/>
    <xf numFmtId="164" fontId="13" fillId="0" borderId="0" xfId="0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164" fontId="1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/>
    <xf numFmtId="164" fontId="15" fillId="0" borderId="0" xfId="0" applyFont="1" applyFill="1" applyBorder="1"/>
    <xf numFmtId="164" fontId="5" fillId="0" borderId="0" xfId="0" applyFont="1" applyFill="1" applyBorder="1"/>
    <xf numFmtId="164" fontId="14" fillId="0" borderId="0" xfId="0" applyFont="1" applyFill="1" applyBorder="1"/>
    <xf numFmtId="49" fontId="5" fillId="0" borderId="0" xfId="0" applyNumberFormat="1" applyFont="1" applyFill="1" applyBorder="1"/>
    <xf numFmtId="164" fontId="17" fillId="0" borderId="0" xfId="0" applyFont="1" applyFill="1" applyBorder="1"/>
    <xf numFmtId="164" fontId="10" fillId="0" borderId="0" xfId="0" applyFont="1" applyFill="1" applyBorder="1"/>
    <xf numFmtId="165" fontId="5" fillId="0" borderId="0" xfId="0" applyNumberFormat="1" applyFont="1" applyFill="1" applyBorder="1"/>
    <xf numFmtId="9" fontId="5" fillId="0" borderId="0" xfId="2" applyFont="1" applyFill="1" applyBorder="1"/>
    <xf numFmtId="164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4" fontId="8" fillId="0" borderId="0" xfId="0" applyFont="1" applyFill="1" applyBorder="1" applyAlignment="1">
      <alignment horizontal="left"/>
    </xf>
    <xf numFmtId="164" fontId="0" fillId="0" borderId="0" xfId="0" applyFill="1" applyBorder="1" applyAlignment="1">
      <alignment horizontal="center"/>
    </xf>
    <xf numFmtId="164" fontId="6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8" fillId="0" borderId="0" xfId="0" applyFont="1" applyFill="1" applyBorder="1" applyAlignment="1">
      <alignment horizontal="center"/>
    </xf>
    <xf numFmtId="164" fontId="10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/>
    <xf numFmtId="49" fontId="0" fillId="0" borderId="0" xfId="0" applyNumberFormat="1" applyFill="1" applyBorder="1"/>
    <xf numFmtId="165" fontId="6" fillId="0" borderId="0" xfId="1" applyNumberFormat="1" applyFill="1" applyBorder="1"/>
    <xf numFmtId="165" fontId="0" fillId="0" borderId="0" xfId="0" applyNumberFormat="1" applyFill="1" applyBorder="1"/>
    <xf numFmtId="164" fontId="6" fillId="0" borderId="0" xfId="0" applyFont="1" applyFill="1" applyBorder="1" applyAlignment="1">
      <alignment horizontal="right"/>
    </xf>
    <xf numFmtId="164" fontId="5" fillId="0" borderId="0" xfId="0" applyFont="1" applyFill="1" applyBorder="1" applyAlignment="1">
      <alignment horizontal="left"/>
    </xf>
    <xf numFmtId="164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/>
    <xf numFmtId="165" fontId="9" fillId="0" borderId="0" xfId="1" applyNumberFormat="1" applyFont="1" applyFill="1" applyBorder="1"/>
    <xf numFmtId="9" fontId="9" fillId="0" borderId="0" xfId="2" applyFont="1" applyFill="1" applyBorder="1"/>
    <xf numFmtId="9" fontId="0" fillId="0" borderId="0" xfId="2" applyFont="1" applyFill="1" applyBorder="1"/>
    <xf numFmtId="49" fontId="6" fillId="0" borderId="0" xfId="0" applyNumberFormat="1" applyFont="1" applyFill="1" applyBorder="1"/>
    <xf numFmtId="9" fontId="6" fillId="0" borderId="0" xfId="2" applyFont="1" applyFill="1" applyBorder="1"/>
    <xf numFmtId="164" fontId="0" fillId="0" borderId="0" xfId="0" quotePrefix="1" applyFill="1" applyBorder="1"/>
    <xf numFmtId="49" fontId="9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9" fontId="9" fillId="0" borderId="0" xfId="2" applyFont="1" applyFill="1" applyBorder="1" applyAlignment="1"/>
    <xf numFmtId="164" fontId="8" fillId="6" borderId="0" xfId="0" applyFont="1" applyFill="1" applyBorder="1" applyAlignment="1">
      <alignment horizontal="left"/>
    </xf>
    <xf numFmtId="164" fontId="5" fillId="6" borderId="0" xfId="0" applyFont="1" applyFill="1" applyBorder="1"/>
    <xf numFmtId="165" fontId="5" fillId="6" borderId="0" xfId="1" applyNumberFormat="1" applyFont="1" applyFill="1" applyBorder="1"/>
    <xf numFmtId="164" fontId="5" fillId="6" borderId="0" xfId="0" applyFont="1" applyFill="1" applyBorder="1" applyAlignment="1">
      <alignment horizontal="center"/>
    </xf>
    <xf numFmtId="164" fontId="11" fillId="6" borderId="0" xfId="0" applyFont="1" applyFill="1" applyBorder="1"/>
    <xf numFmtId="165" fontId="11" fillId="6" borderId="0" xfId="1" applyNumberFormat="1" applyFont="1" applyFill="1" applyBorder="1"/>
    <xf numFmtId="9" fontId="11" fillId="6" borderId="0" xfId="2" applyFont="1" applyFill="1" applyBorder="1"/>
    <xf numFmtId="164" fontId="15" fillId="0" borderId="0" xfId="0" applyNumberFormat="1" applyFont="1" applyFill="1" applyBorder="1"/>
    <xf numFmtId="164" fontId="17" fillId="0" borderId="0" xfId="0" applyFont="1" applyFill="1" applyBorder="1" applyAlignment="1">
      <alignment horizontal="center"/>
    </xf>
    <xf numFmtId="164" fontId="15" fillId="0" borderId="0" xfId="0" applyFont="1" applyFill="1" applyBorder="1" applyAlignment="1">
      <alignment horizontal="center"/>
    </xf>
    <xf numFmtId="164" fontId="16" fillId="0" borderId="0" xfId="0" applyFont="1" applyFill="1" applyBorder="1" applyAlignment="1">
      <alignment horizontal="center"/>
    </xf>
    <xf numFmtId="164" fontId="16" fillId="0" borderId="0" xfId="0" applyFont="1" applyFill="1" applyBorder="1" applyAlignment="1"/>
    <xf numFmtId="164" fontId="18" fillId="0" borderId="0" xfId="0" applyFont="1" applyAlignment="1">
      <alignment horizontal="left"/>
    </xf>
    <xf numFmtId="164" fontId="6" fillId="0" borderId="0" xfId="0" applyFont="1" applyAlignment="1">
      <alignment horizontal="right"/>
    </xf>
    <xf numFmtId="164" fontId="10" fillId="6" borderId="0" xfId="0" applyFont="1" applyFill="1" applyBorder="1" applyAlignment="1">
      <alignment horizontal="center"/>
    </xf>
    <xf numFmtId="164" fontId="10" fillId="6" borderId="0" xfId="0" applyFont="1" applyFill="1" applyBorder="1"/>
    <xf numFmtId="165" fontId="10" fillId="6" borderId="0" xfId="1" applyNumberFormat="1" applyFont="1" applyFill="1" applyBorder="1"/>
    <xf numFmtId="164" fontId="8" fillId="6" borderId="0" xfId="0" applyFont="1" applyFill="1" applyBorder="1" applyAlignment="1">
      <alignment horizontal="center"/>
    </xf>
    <xf numFmtId="165" fontId="10" fillId="6" borderId="0" xfId="1" applyNumberFormat="1" applyFont="1" applyFill="1" applyBorder="1" applyAlignment="1">
      <alignment horizontal="center"/>
    </xf>
    <xf numFmtId="165" fontId="19" fillId="6" borderId="0" xfId="1" applyNumberFormat="1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2" xfId="0" applyNumberFormat="1" applyFont="1" applyFill="1" applyBorder="1"/>
    <xf numFmtId="164" fontId="5" fillId="0" borderId="2" xfId="0" applyFont="1" applyFill="1" applyBorder="1"/>
    <xf numFmtId="165" fontId="5" fillId="0" borderId="2" xfId="0" applyNumberFormat="1" applyFont="1" applyFill="1" applyBorder="1"/>
    <xf numFmtId="9" fontId="5" fillId="0" borderId="2" xfId="2" applyFont="1" applyFill="1" applyBorder="1"/>
    <xf numFmtId="164" fontId="10" fillId="0" borderId="2" xfId="0" applyFont="1" applyFill="1" applyBorder="1"/>
    <xf numFmtId="164" fontId="5" fillId="0" borderId="0" xfId="0" applyFont="1" applyFill="1" applyBorder="1" applyAlignment="1"/>
    <xf numFmtId="164" fontId="5" fillId="0" borderId="3" xfId="0" applyFont="1" applyFill="1" applyBorder="1"/>
    <xf numFmtId="165" fontId="5" fillId="0" borderId="3" xfId="1" applyNumberFormat="1" applyFont="1" applyFill="1" applyBorder="1"/>
    <xf numFmtId="165" fontId="5" fillId="0" borderId="3" xfId="0" applyNumberFormat="1" applyFont="1" applyFill="1" applyBorder="1"/>
    <xf numFmtId="9" fontId="5" fillId="0" borderId="3" xfId="2" applyFont="1" applyFill="1" applyBorder="1"/>
    <xf numFmtId="164" fontId="5" fillId="0" borderId="3" xfId="0" applyFont="1" applyFill="1" applyBorder="1" applyAlignment="1">
      <alignment horizontal="center"/>
    </xf>
    <xf numFmtId="166" fontId="5" fillId="0" borderId="0" xfId="2" applyNumberFormat="1" applyFont="1" applyFill="1" applyBorder="1"/>
    <xf numFmtId="166" fontId="5" fillId="0" borderId="2" xfId="2" applyNumberFormat="1" applyFont="1" applyFill="1" applyBorder="1"/>
    <xf numFmtId="166" fontId="5" fillId="0" borderId="0" xfId="0" applyNumberFormat="1" applyFont="1" applyFill="1" applyBorder="1"/>
    <xf numFmtId="166" fontId="5" fillId="6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3" xfId="0" applyNumberFormat="1" applyFont="1" applyFill="1" applyBorder="1"/>
    <xf numFmtId="166" fontId="5" fillId="0" borderId="0" xfId="1" applyNumberFormat="1" applyFont="1" applyFill="1" applyBorder="1"/>
    <xf numFmtId="164" fontId="11" fillId="6" borderId="2" xfId="0" applyFont="1" applyFill="1" applyBorder="1"/>
    <xf numFmtId="165" fontId="11" fillId="6" borderId="2" xfId="1" applyNumberFormat="1" applyFont="1" applyFill="1" applyBorder="1"/>
    <xf numFmtId="9" fontId="11" fillId="6" borderId="2" xfId="2" applyFont="1" applyFill="1" applyBorder="1"/>
    <xf numFmtId="0" fontId="11" fillId="6" borderId="4" xfId="0" applyNumberFormat="1" applyFont="1" applyFill="1" applyBorder="1"/>
    <xf numFmtId="165" fontId="11" fillId="6" borderId="4" xfId="1" applyNumberFormat="1" applyFont="1" applyFill="1" applyBorder="1"/>
    <xf numFmtId="9" fontId="11" fillId="6" borderId="4" xfId="2" applyFont="1" applyFill="1" applyBorder="1"/>
    <xf numFmtId="164" fontId="9" fillId="0" borderId="0" xfId="0" applyFont="1" applyFill="1" applyBorder="1" applyAlignment="1">
      <alignment horizontal="right"/>
    </xf>
    <xf numFmtId="164" fontId="5" fillId="0" borderId="0" xfId="0" applyFont="1" applyFill="1" applyBorder="1" applyAlignment="1">
      <alignment horizontal="center"/>
    </xf>
    <xf numFmtId="9" fontId="5" fillId="0" borderId="0" xfId="2" applyNumberFormat="1" applyFont="1" applyFill="1" applyBorder="1"/>
    <xf numFmtId="164" fontId="5" fillId="6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</cellXfs>
  <cellStyles count="208">
    <cellStyle name="20% - Accent1 2" xfId="3"/>
    <cellStyle name="20% - Accent1 2 2" xfId="154"/>
    <cellStyle name="20% - Accent1 3" xfId="4"/>
    <cellStyle name="20% - Accent1 3 2" xfId="155"/>
    <cellStyle name="20% - Accent1 4" xfId="5"/>
    <cellStyle name="20% - Accent1 4 2" xfId="156"/>
    <cellStyle name="40% - Accent1 2" xfId="6"/>
    <cellStyle name="40% - Accent1 2 2" xfId="157"/>
    <cellStyle name="40% - Accent1 3" xfId="7"/>
    <cellStyle name="40% - Accent1 3 2" xfId="158"/>
    <cellStyle name="40% - Accent1 4" xfId="8"/>
    <cellStyle name="40% - Accent1 4 2" xfId="159"/>
    <cellStyle name="Accent1 2" xfId="9"/>
    <cellStyle name="Accent1 2 2" xfId="10"/>
    <cellStyle name="Accent1 3" xfId="11"/>
    <cellStyle name="Accent1 4" xfId="12"/>
    <cellStyle name="Comma" xfId="1" builtinId="3"/>
    <cellStyle name="Comma 10" xfId="152"/>
    <cellStyle name="Comma 10 2" xfId="206"/>
    <cellStyle name="Comma 2" xfId="13"/>
    <cellStyle name="Comma 3" xfId="14"/>
    <cellStyle name="Comma 3 2" xfId="15"/>
    <cellStyle name="Comma 3 2 2" xfId="161"/>
    <cellStyle name="Comma 3 3" xfId="160"/>
    <cellStyle name="Comma 4" xfId="16"/>
    <cellStyle name="Comma 4 2" xfId="17"/>
    <cellStyle name="Comma 4 2 2" xfId="18"/>
    <cellStyle name="Comma 4 3" xfId="19"/>
    <cellStyle name="Comma 5" xfId="20"/>
    <cellStyle name="Comma 6" xfId="21"/>
    <cellStyle name="Comma 6 2" xfId="162"/>
    <cellStyle name="Comma 7" xfId="22"/>
    <cellStyle name="Comma 7 2" xfId="23"/>
    <cellStyle name="Comma 8" xfId="24"/>
    <cellStyle name="Comma 9" xfId="25"/>
    <cellStyle name="Currency 2" xfId="26"/>
    <cellStyle name="Currency 2 2" xfId="27"/>
    <cellStyle name="Currency 2 2 2" xfId="164"/>
    <cellStyle name="Currency 2 3" xfId="163"/>
    <cellStyle name="Currency 3" xfId="28"/>
    <cellStyle name="Currency 4" xfId="29"/>
    <cellStyle name="Currency 4 2" xfId="30"/>
    <cellStyle name="Currency 4 2 2" xfId="31"/>
    <cellStyle name="Currency 4 3" xfId="32"/>
    <cellStyle name="Currency 5" xfId="33"/>
    <cellStyle name="Currency 6" xfId="34"/>
    <cellStyle name="Currency 6 2" xfId="165"/>
    <cellStyle name="Currency 7" xfId="35"/>
    <cellStyle name="Currency 7 2" xfId="36"/>
    <cellStyle name="Currency 8" xfId="37"/>
    <cellStyle name="Currency 9" xfId="38"/>
    <cellStyle name="Normal" xfId="0" builtinId="0"/>
    <cellStyle name="Normal 10" xfId="39"/>
    <cellStyle name="Normal 10 2" xfId="40"/>
    <cellStyle name="Normal 10 2 2" xfId="41"/>
    <cellStyle name="Normal 10 2 2 2" xfId="42"/>
    <cellStyle name="Normal 10 2 2 2 2" xfId="169"/>
    <cellStyle name="Normal 10 2 2 3" xfId="168"/>
    <cellStyle name="Normal 10 2 3" xfId="43"/>
    <cellStyle name="Normal 10 2 3 2" xfId="170"/>
    <cellStyle name="Normal 10 2 4" xfId="167"/>
    <cellStyle name="Normal 10 2_Sheet2" xfId="44"/>
    <cellStyle name="Normal 10 3" xfId="45"/>
    <cellStyle name="Normal 10 3 2" xfId="171"/>
    <cellStyle name="Normal 10 4" xfId="46"/>
    <cellStyle name="Normal 10 4 2" xfId="172"/>
    <cellStyle name="Normal 10 5" xfId="166"/>
    <cellStyle name="Normal 10_Sheet2" xfId="47"/>
    <cellStyle name="Normal 11" xfId="48"/>
    <cellStyle name="Normal 11 2" xfId="173"/>
    <cellStyle name="Normal 12" xfId="49"/>
    <cellStyle name="Normal 13" xfId="50"/>
    <cellStyle name="Normal 13 2" xfId="51"/>
    <cellStyle name="Normal 14" xfId="52"/>
    <cellStyle name="Normal 14 2" xfId="53"/>
    <cellStyle name="Normal 15" xfId="54"/>
    <cellStyle name="Normal 16" xfId="55"/>
    <cellStyle name="Normal 17" xfId="56"/>
    <cellStyle name="Normal 18" xfId="57"/>
    <cellStyle name="Normal 18 2" xfId="174"/>
    <cellStyle name="Normal 19" xfId="58"/>
    <cellStyle name="Normal 19 2" xfId="175"/>
    <cellStyle name="Normal 2" xfId="59"/>
    <cellStyle name="Normal 2 10" xfId="60"/>
    <cellStyle name="Normal 2 2" xfId="61"/>
    <cellStyle name="Normal 2 2 2" xfId="62"/>
    <cellStyle name="Normal 2 2 3" xfId="63"/>
    <cellStyle name="Normal 2 2_Sheet2" xfId="64"/>
    <cellStyle name="Normal 2 3" xfId="65"/>
    <cellStyle name="Normal 2 3 2" xfId="66"/>
    <cellStyle name="Normal 2 3_Sheet2" xfId="67"/>
    <cellStyle name="Normal 2 4" xfId="68"/>
    <cellStyle name="Normal 2 4 2" xfId="69"/>
    <cellStyle name="Normal 2 4_Sheet2" xfId="70"/>
    <cellStyle name="Normal 2 5" xfId="71"/>
    <cellStyle name="Normal 2 5 2" xfId="72"/>
    <cellStyle name="Normal 2 5_Sheet2" xfId="73"/>
    <cellStyle name="Normal 2 6" xfId="74"/>
    <cellStyle name="Normal 2 7" xfId="75"/>
    <cellStyle name="Normal 2 8" xfId="76"/>
    <cellStyle name="Normal 2 9" xfId="77"/>
    <cellStyle name="Normal 2_Sheet2" xfId="78"/>
    <cellStyle name="Normal 20" xfId="79"/>
    <cellStyle name="Normal 20 2" xfId="176"/>
    <cellStyle name="Normal 21" xfId="150"/>
    <cellStyle name="Normal 21 2" xfId="204"/>
    <cellStyle name="Normal 22" xfId="151"/>
    <cellStyle name="Normal 22 2" xfId="205"/>
    <cellStyle name="Normal 23" xfId="153"/>
    <cellStyle name="Normal 23 2" xfId="207"/>
    <cellStyle name="Normal 3" xfId="80"/>
    <cellStyle name="Normal 3 2" xfId="81"/>
    <cellStyle name="Normal 3 2 2" xfId="178"/>
    <cellStyle name="Normal 3 3" xfId="82"/>
    <cellStyle name="Normal 3 3 2" xfId="179"/>
    <cellStyle name="Normal 3 4" xfId="177"/>
    <cellStyle name="Normal 3_Sheet2" xfId="83"/>
    <cellStyle name="Normal 4" xfId="84"/>
    <cellStyle name="Normal 4 2" xfId="85"/>
    <cellStyle name="Normal 4 2 2" xfId="86"/>
    <cellStyle name="Normal 4 2_Sheet2" xfId="87"/>
    <cellStyle name="Normal 4 3" xfId="88"/>
    <cellStyle name="Normal 4 3 2" xfId="89"/>
    <cellStyle name="Normal 4 3_Sheet2" xfId="90"/>
    <cellStyle name="Normal 4 4" xfId="91"/>
    <cellStyle name="Normal 4_Sheet2" xfId="92"/>
    <cellStyle name="Normal 5" xfId="93"/>
    <cellStyle name="Normal 5 2" xfId="94"/>
    <cellStyle name="Normal 5 2 2" xfId="95"/>
    <cellStyle name="Normal 5 2_Sheet2" xfId="96"/>
    <cellStyle name="Normal 5 3" xfId="97"/>
    <cellStyle name="Normal 5 3 2" xfId="98"/>
    <cellStyle name="Normal 5 3 2 2" xfId="99"/>
    <cellStyle name="Normal 5 3 2_Sheet2" xfId="100"/>
    <cellStyle name="Normal 5 3 3" xfId="101"/>
    <cellStyle name="Normal 5 3_PROOF_2009_FY_ANNUAL_REPORT_OF_THE_TREASURY_DEPT1" xfId="102"/>
    <cellStyle name="Normal 5 4" xfId="103"/>
    <cellStyle name="Normal 5_Sheet2" xfId="104"/>
    <cellStyle name="Normal 6" xfId="105"/>
    <cellStyle name="Normal 6 2" xfId="106"/>
    <cellStyle name="Normal 6 2 2" xfId="107"/>
    <cellStyle name="Normal 6 2 2 2" xfId="108"/>
    <cellStyle name="Normal 6 2 2 2 2" xfId="109"/>
    <cellStyle name="Normal 6 2 2 2 2 2" xfId="183"/>
    <cellStyle name="Normal 6 2 2 2 3" xfId="110"/>
    <cellStyle name="Normal 6 2 2 2 3 2" xfId="184"/>
    <cellStyle name="Normal 6 2 2 2 4" xfId="182"/>
    <cellStyle name="Normal 6 2 2 2_Sheet2" xfId="111"/>
    <cellStyle name="Normal 6 2 2 3" xfId="112"/>
    <cellStyle name="Normal 6 2 2 3 2" xfId="185"/>
    <cellStyle name="Normal 6 2 2 4" xfId="113"/>
    <cellStyle name="Normal 6 2 2 4 2" xfId="186"/>
    <cellStyle name="Normal 6 2 2 5" xfId="181"/>
    <cellStyle name="Normal 6 2 2_Sheet2" xfId="114"/>
    <cellStyle name="Normal 6 2 3" xfId="115"/>
    <cellStyle name="Normal 6 2 4" xfId="116"/>
    <cellStyle name="Normal 6 2 5" xfId="117"/>
    <cellStyle name="Normal 6 2_Sheet2" xfId="118"/>
    <cellStyle name="Normal 6 3" xfId="119"/>
    <cellStyle name="Normal 6 3 2" xfId="120"/>
    <cellStyle name="Normal 6 3 2 2" xfId="188"/>
    <cellStyle name="Normal 6 3 3" xfId="121"/>
    <cellStyle name="Normal 6 3 3 2" xfId="189"/>
    <cellStyle name="Normal 6 3 4" xfId="187"/>
    <cellStyle name="Normal 6 3_Sheet2" xfId="122"/>
    <cellStyle name="Normal 6 4" xfId="123"/>
    <cellStyle name="Normal 6 4 2" xfId="190"/>
    <cellStyle name="Normal 6 5" xfId="124"/>
    <cellStyle name="Normal 6 5 2" xfId="191"/>
    <cellStyle name="Normal 6 6" xfId="180"/>
    <cellStyle name="Normal 6_PROOF_2009_FY_ANNUAL_REPORT_OF_THE_TREASURY_DEPT1" xfId="125"/>
    <cellStyle name="Normal 7" xfId="126"/>
    <cellStyle name="Normal 7 2" xfId="127"/>
    <cellStyle name="Normal 7 2 2" xfId="193"/>
    <cellStyle name="Normal 7 3" xfId="128"/>
    <cellStyle name="Normal 7 3 2" xfId="194"/>
    <cellStyle name="Normal 7 4" xfId="192"/>
    <cellStyle name="Normal 7_Sheet2" xfId="129"/>
    <cellStyle name="Normal 8" xfId="130"/>
    <cellStyle name="Normal 8 2" xfId="131"/>
    <cellStyle name="Normal 8 2 2" xfId="132"/>
    <cellStyle name="Normal 8 2_Sheet2" xfId="133"/>
    <cellStyle name="Normal 8 3" xfId="134"/>
    <cellStyle name="Normal 8_Sheet2" xfId="135"/>
    <cellStyle name="Normal 9" xfId="136"/>
    <cellStyle name="Normal 9 2" xfId="137"/>
    <cellStyle name="Normal 9 2 2" xfId="138"/>
    <cellStyle name="Normal 9 2 2 2" xfId="197"/>
    <cellStyle name="Normal 9 2 3" xfId="139"/>
    <cellStyle name="Normal 9 2 3 2" xfId="198"/>
    <cellStyle name="Normal 9 2 4" xfId="196"/>
    <cellStyle name="Normal 9 2_Sheet2" xfId="140"/>
    <cellStyle name="Normal 9 3" xfId="141"/>
    <cellStyle name="Normal 9 3 2" xfId="199"/>
    <cellStyle name="Normal 9 4" xfId="142"/>
    <cellStyle name="Normal 9 4 2" xfId="200"/>
    <cellStyle name="Normal 9 5" xfId="195"/>
    <cellStyle name="Normal 9_Sheet2" xfId="143"/>
    <cellStyle name="Note 2" xfId="144"/>
    <cellStyle name="Note 2 2" xfId="201"/>
    <cellStyle name="Percent" xfId="2" builtinId="5"/>
    <cellStyle name="Percent 2" xfId="145"/>
    <cellStyle name="Percent 2 2" xfId="146"/>
    <cellStyle name="Percent 2 2 2" xfId="203"/>
    <cellStyle name="Percent 2 3" xfId="202"/>
    <cellStyle name="Percent 3" xfId="147"/>
    <cellStyle name="Percent 4" xfId="148"/>
    <cellStyle name="Percent 5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S%20REPORTING\TEST-SIC_STI_Performance_Table_Vehicle_and_Fu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raucci\Local%20Settings\Temporary%20Internet%20Files\OLK6F\Copy%20of%20PortfolioAccess-06-30-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S%20REPORTING\SIC_STI_Performance_Table_Vehicle(0927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Pivot"/>
      <sheetName val="Data"/>
      <sheetName val="TR-IMP"/>
      <sheetName val="Pivot"/>
      <sheetName val="Funds"/>
      <sheetName val="ICCODES"/>
      <sheetName val="DUR"/>
    </sheetNames>
    <sheetDataSet>
      <sheetData sheetId="0"/>
      <sheetData sheetId="1">
        <row r="1">
          <cell r="O1">
            <v>39995</v>
          </cell>
        </row>
        <row r="2">
          <cell r="O2">
            <v>40359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UpdateSheet"/>
      <sheetName val="CurrentPortfolio"/>
    </sheetNames>
    <sheetDataSet>
      <sheetData sheetId="0" refreshError="1"/>
      <sheetData sheetId="1">
        <row r="105">
          <cell r="E105">
            <v>3.3515799594046387E-2</v>
          </cell>
          <cell r="F105" t="str">
            <v>JP Morgan Chase</v>
          </cell>
        </row>
        <row r="106">
          <cell r="E106">
            <v>0.30756903974290789</v>
          </cell>
        </row>
        <row r="107">
          <cell r="E107">
            <v>0.23526401758627158</v>
          </cell>
        </row>
        <row r="108">
          <cell r="E108">
            <v>3.5998671449971896E-2</v>
          </cell>
        </row>
        <row r="109">
          <cell r="E109">
            <v>4.1646159142842497E-2</v>
          </cell>
        </row>
        <row r="110">
          <cell r="E110">
            <v>0.34600631248395974</v>
          </cell>
        </row>
        <row r="111">
          <cell r="E111" t="e">
            <v>#NUM!</v>
          </cell>
        </row>
        <row r="112">
          <cell r="E112" t="e">
            <v>#NUM!</v>
          </cell>
        </row>
        <row r="113">
          <cell r="E113" t="e">
            <v>#NUM!</v>
          </cell>
        </row>
        <row r="114">
          <cell r="E114" t="e">
            <v>#NUM!</v>
          </cell>
        </row>
        <row r="115">
          <cell r="E115" t="e">
            <v>#NUM!</v>
          </cell>
        </row>
        <row r="116">
          <cell r="E116" t="e">
            <v>#NUM!</v>
          </cell>
        </row>
        <row r="117">
          <cell r="E117" t="e">
            <v>#NUM!</v>
          </cell>
        </row>
        <row r="120">
          <cell r="F120">
            <v>16799063.82</v>
          </cell>
          <cell r="G120" t="str">
            <v>CP</v>
          </cell>
        </row>
        <row r="121">
          <cell r="F121">
            <v>55747752.250000007</v>
          </cell>
        </row>
        <row r="122">
          <cell r="F122">
            <v>11126721.99</v>
          </cell>
        </row>
        <row r="123">
          <cell r="F123">
            <v>157989292.25</v>
          </cell>
        </row>
        <row r="124">
          <cell r="F124" t="e">
            <v>#NUM!</v>
          </cell>
        </row>
        <row r="125">
          <cell r="F125" t="e">
            <v>#NUM!</v>
          </cell>
        </row>
        <row r="126">
          <cell r="F126" t="e">
            <v>#NUM!</v>
          </cell>
        </row>
        <row r="127">
          <cell r="F127" t="e">
            <v>#NUM!</v>
          </cell>
        </row>
        <row r="128">
          <cell r="F128" t="e">
            <v>#NUM!</v>
          </cell>
        </row>
        <row r="129">
          <cell r="F129" t="e">
            <v>#NUM!</v>
          </cell>
        </row>
        <row r="130">
          <cell r="F130" t="e">
            <v>#NUM!</v>
          </cell>
        </row>
        <row r="131">
          <cell r="F131" t="e">
            <v>#NUM!</v>
          </cell>
        </row>
        <row r="132">
          <cell r="F132" t="e">
            <v>#NUM!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TR-IMP"/>
      <sheetName val="Pivot"/>
      <sheetName val="Funds"/>
      <sheetName val="ICCODES"/>
    </sheetNames>
    <sheetDataSet>
      <sheetData sheetId="0"/>
      <sheetData sheetId="1">
        <row r="1">
          <cell r="T1">
            <v>365</v>
          </cell>
        </row>
      </sheetData>
      <sheetData sheetId="2"/>
      <sheetData sheetId="3"/>
      <sheetData sheetId="4">
        <row r="1">
          <cell r="A1" t="str">
            <v>ICCODE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267"/>
  <sheetViews>
    <sheetView tabSelected="1" zoomScale="70" zoomScaleNormal="70" zoomScaleSheetLayoutView="70" workbookViewId="0">
      <pane ySplit="8" topLeftCell="A189" activePane="bottomLeft" state="frozen"/>
      <selection pane="bottomLeft" activeCell="G208" sqref="G208"/>
    </sheetView>
  </sheetViews>
  <sheetFormatPr defaultColWidth="9" defaultRowHeight="12.8" x14ac:dyDescent="0.2"/>
  <cols>
    <col min="1" max="1" width="12.875" style="23" customWidth="1"/>
    <col min="2" max="2" width="76" style="3" customWidth="1"/>
    <col min="3" max="3" width="16.375" style="29" bestFit="1" customWidth="1"/>
    <col min="4" max="4" width="16.375" style="30" bestFit="1" customWidth="1"/>
    <col min="5" max="5" width="27.625" style="31" customWidth="1"/>
    <col min="6" max="6" width="27.5" style="38" bestFit="1" customWidth="1"/>
    <col min="7" max="7" width="27.625" style="3" customWidth="1"/>
    <col min="8" max="8" width="14.125" style="3" customWidth="1"/>
    <col min="9" max="10" width="25.875" style="3" customWidth="1"/>
    <col min="11" max="11" width="31.125" style="23" customWidth="1"/>
    <col min="12" max="12" width="9.125"/>
    <col min="13" max="13" width="10.875" style="3" bestFit="1" customWidth="1"/>
    <col min="14" max="14" width="9" style="23"/>
    <col min="15" max="15" width="23.875" style="54" customWidth="1"/>
    <col min="16" max="16" width="9.125"/>
    <col min="17" max="17" width="16.25" style="3" customWidth="1"/>
    <col min="18" max="18" width="19.75" style="3" customWidth="1"/>
    <col min="19" max="19" width="11.75" style="3" customWidth="1"/>
    <col min="20" max="20" width="17.25" style="3" customWidth="1"/>
    <col min="21" max="16384" width="9" style="3"/>
  </cols>
  <sheetData>
    <row r="1" spans="1:15" s="12" customFormat="1" ht="15.5" x14ac:dyDescent="0.25">
      <c r="A1" s="102" t="s">
        <v>0</v>
      </c>
      <c r="B1" s="102"/>
      <c r="C1" s="102"/>
      <c r="D1" s="102"/>
      <c r="E1" s="102"/>
      <c r="F1" s="102"/>
      <c r="G1" s="102"/>
      <c r="H1" s="74"/>
      <c r="I1" s="74"/>
      <c r="J1" s="74"/>
      <c r="K1" s="74"/>
      <c r="M1" s="8"/>
      <c r="N1" s="8"/>
      <c r="O1" s="8"/>
    </row>
    <row r="2" spans="1:15" s="12" customFormat="1" ht="15.5" x14ac:dyDescent="0.25">
      <c r="A2" s="102" t="s">
        <v>1</v>
      </c>
      <c r="B2" s="102"/>
      <c r="C2" s="102"/>
      <c r="D2" s="102"/>
      <c r="E2" s="102"/>
      <c r="F2" s="102"/>
      <c r="G2" s="102"/>
      <c r="H2" s="74"/>
      <c r="I2" s="74"/>
      <c r="J2" s="74"/>
      <c r="K2" s="74"/>
      <c r="M2" s="8"/>
      <c r="N2" s="8"/>
      <c r="O2" s="8"/>
    </row>
    <row r="3" spans="1:15" s="12" customFormat="1" ht="15.5" x14ac:dyDescent="0.25">
      <c r="A3" s="102" t="s">
        <v>2</v>
      </c>
      <c r="B3" s="102"/>
      <c r="C3" s="102"/>
      <c r="D3" s="102"/>
      <c r="E3" s="102"/>
      <c r="F3" s="102"/>
      <c r="G3" s="102"/>
      <c r="H3" s="74"/>
      <c r="I3" s="74"/>
      <c r="J3" s="74"/>
      <c r="K3" s="74"/>
      <c r="M3" s="8"/>
      <c r="N3" s="8"/>
      <c r="O3" s="8"/>
    </row>
    <row r="4" spans="1:15" s="12" customFormat="1" ht="15.5" x14ac:dyDescent="0.25">
      <c r="A4" s="102" t="s">
        <v>204</v>
      </c>
      <c r="B4" s="102"/>
      <c r="C4" s="102"/>
      <c r="D4" s="102"/>
      <c r="E4" s="102"/>
      <c r="F4" s="102"/>
      <c r="G4" s="102"/>
      <c r="H4" s="74"/>
      <c r="I4" s="74"/>
      <c r="J4" s="74"/>
      <c r="K4" s="74"/>
      <c r="M4" s="8"/>
      <c r="N4" s="8"/>
      <c r="O4" s="8"/>
    </row>
    <row r="5" spans="1:15" s="12" customFormat="1" ht="15.5" x14ac:dyDescent="0.25">
      <c r="N5" s="8"/>
      <c r="O5" s="13"/>
    </row>
    <row r="6" spans="1:15" s="12" customFormat="1" ht="15.5" x14ac:dyDescent="0.25">
      <c r="A6" s="59"/>
      <c r="B6" s="60"/>
      <c r="C6" s="61"/>
      <c r="D6" s="60"/>
      <c r="E6" s="62"/>
      <c r="F6" s="62" t="s">
        <v>3</v>
      </c>
      <c r="G6" s="59"/>
      <c r="J6" s="8"/>
      <c r="K6" s="13"/>
    </row>
    <row r="7" spans="1:15" s="12" customFormat="1" ht="15.5" x14ac:dyDescent="0.25">
      <c r="A7" s="59"/>
      <c r="B7" s="60"/>
      <c r="C7" s="63" t="s">
        <v>4</v>
      </c>
      <c r="D7" s="62" t="s">
        <v>5</v>
      </c>
      <c r="E7" s="62" t="s">
        <v>6</v>
      </c>
      <c r="F7" s="62" t="s">
        <v>201</v>
      </c>
      <c r="G7" s="62" t="s">
        <v>7</v>
      </c>
      <c r="J7" s="19"/>
      <c r="K7" s="7"/>
    </row>
    <row r="8" spans="1:15" s="12" customFormat="1" ht="19.55" x14ac:dyDescent="0.55000000000000004">
      <c r="A8" s="62" t="s">
        <v>8</v>
      </c>
      <c r="B8" s="62" t="s">
        <v>9</v>
      </c>
      <c r="C8" s="64" t="s">
        <v>10</v>
      </c>
      <c r="D8" s="62" t="s">
        <v>11</v>
      </c>
      <c r="E8" s="62" t="s">
        <v>12</v>
      </c>
      <c r="F8" s="62" t="s">
        <v>13</v>
      </c>
      <c r="G8" s="62" t="s">
        <v>14</v>
      </c>
      <c r="J8" s="19"/>
      <c r="K8" s="7"/>
    </row>
    <row r="9" spans="1:15" s="12" customFormat="1" ht="12.15" customHeight="1" x14ac:dyDescent="0.25">
      <c r="A9" s="19"/>
      <c r="B9" s="19"/>
      <c r="C9" s="20"/>
      <c r="D9" s="21"/>
      <c r="E9" s="19"/>
      <c r="F9" s="19"/>
      <c r="G9" s="19"/>
      <c r="H9" s="19"/>
      <c r="K9" s="8"/>
      <c r="L9" s="7"/>
    </row>
    <row r="10" spans="1:15" s="12" customFormat="1" ht="15.5" x14ac:dyDescent="0.25">
      <c r="A10" s="45" t="s">
        <v>63</v>
      </c>
      <c r="B10" s="46"/>
      <c r="C10" s="47"/>
      <c r="D10" s="48" t="s">
        <v>16</v>
      </c>
      <c r="E10" s="96" t="s">
        <v>193</v>
      </c>
      <c r="F10" s="96" t="s">
        <v>217</v>
      </c>
      <c r="G10" s="96" t="s">
        <v>64</v>
      </c>
      <c r="J10" s="8"/>
      <c r="K10" s="9"/>
    </row>
    <row r="11" spans="1:15" s="12" customFormat="1" ht="15.5" x14ac:dyDescent="0.25">
      <c r="A11" s="8"/>
      <c r="B11" s="12" t="s">
        <v>87</v>
      </c>
      <c r="C11" s="10">
        <v>49213</v>
      </c>
      <c r="E11" s="8"/>
      <c r="F11" s="8"/>
      <c r="G11" s="8"/>
      <c r="J11" s="8"/>
      <c r="K11" s="13"/>
    </row>
    <row r="12" spans="1:15" s="12" customFormat="1" ht="15.5" x14ac:dyDescent="0.25">
      <c r="A12" s="8"/>
      <c r="B12" s="12" t="s">
        <v>205</v>
      </c>
      <c r="C12" s="10">
        <v>46292</v>
      </c>
      <c r="E12" s="8"/>
      <c r="F12" s="8"/>
      <c r="G12" s="8"/>
      <c r="J12" s="8"/>
      <c r="K12" s="13"/>
    </row>
    <row r="13" spans="1:15" s="12" customFormat="1" ht="15.5" x14ac:dyDescent="0.25">
      <c r="A13" s="8"/>
      <c r="B13" s="12" t="s">
        <v>88</v>
      </c>
      <c r="C13" s="10">
        <v>46361</v>
      </c>
      <c r="E13" s="8"/>
      <c r="F13" s="8"/>
      <c r="G13" s="8"/>
      <c r="J13" s="8"/>
      <c r="K13" s="13"/>
    </row>
    <row r="14" spans="1:15" s="12" customFormat="1" ht="15.5" x14ac:dyDescent="0.25">
      <c r="A14" s="8"/>
      <c r="B14" s="12" t="s">
        <v>68</v>
      </c>
      <c r="C14" s="10">
        <v>156204</v>
      </c>
      <c r="E14" s="8"/>
      <c r="F14" s="8"/>
      <c r="G14" s="8"/>
      <c r="J14" s="8"/>
      <c r="K14" s="13"/>
    </row>
    <row r="15" spans="1:15" s="12" customFormat="1" ht="15.5" x14ac:dyDescent="0.25">
      <c r="A15" s="8"/>
      <c r="B15" s="12" t="s">
        <v>73</v>
      </c>
      <c r="C15" s="10">
        <v>7524505</v>
      </c>
      <c r="E15" s="8"/>
      <c r="F15" s="8"/>
      <c r="G15" s="8"/>
      <c r="J15" s="8"/>
      <c r="K15" s="13"/>
    </row>
    <row r="16" spans="1:15" s="12" customFormat="1" ht="15.5" x14ac:dyDescent="0.25">
      <c r="A16" s="8"/>
      <c r="B16" s="12" t="s">
        <v>79</v>
      </c>
      <c r="C16" s="10">
        <v>12374</v>
      </c>
      <c r="E16" s="8"/>
      <c r="F16" s="8"/>
      <c r="G16" s="8"/>
      <c r="J16" s="8"/>
      <c r="K16" s="13"/>
    </row>
    <row r="17" spans="1:11" s="12" customFormat="1" ht="15.5" x14ac:dyDescent="0.25">
      <c r="A17" s="8"/>
      <c r="B17" s="12" t="s">
        <v>91</v>
      </c>
      <c r="C17" s="10">
        <v>5846</v>
      </c>
      <c r="E17" s="8"/>
      <c r="F17" s="8"/>
      <c r="G17" s="8"/>
      <c r="J17" s="8"/>
      <c r="K17" s="13"/>
    </row>
    <row r="18" spans="1:11" s="12" customFormat="1" ht="15.5" x14ac:dyDescent="0.25">
      <c r="A18" s="8"/>
      <c r="B18" s="12" t="s">
        <v>90</v>
      </c>
      <c r="C18" s="10">
        <v>33345</v>
      </c>
      <c r="E18" s="8"/>
      <c r="F18" s="8"/>
      <c r="G18" s="8"/>
      <c r="J18" s="8"/>
      <c r="K18" s="13"/>
    </row>
    <row r="19" spans="1:11" s="12" customFormat="1" ht="15.5" x14ac:dyDescent="0.25">
      <c r="A19" s="8"/>
      <c r="B19" s="12" t="s">
        <v>86</v>
      </c>
      <c r="C19" s="10">
        <v>23727</v>
      </c>
      <c r="E19" s="8"/>
      <c r="F19" s="8"/>
      <c r="G19" s="8"/>
      <c r="J19" s="8"/>
      <c r="K19" s="13"/>
    </row>
    <row r="20" spans="1:11" s="12" customFormat="1" ht="15.5" x14ac:dyDescent="0.25">
      <c r="A20" s="8"/>
      <c r="B20" s="12" t="s">
        <v>85</v>
      </c>
      <c r="C20" s="10">
        <v>29609</v>
      </c>
      <c r="E20" s="8"/>
      <c r="F20" s="8"/>
      <c r="G20" s="8"/>
      <c r="J20" s="8"/>
      <c r="K20" s="13"/>
    </row>
    <row r="21" spans="1:11" s="12" customFormat="1" ht="15.5" x14ac:dyDescent="0.25">
      <c r="A21" s="8"/>
      <c r="B21" s="12" t="s">
        <v>65</v>
      </c>
      <c r="C21" s="10">
        <v>684185</v>
      </c>
      <c r="E21" s="8"/>
      <c r="F21" s="8"/>
      <c r="G21" s="8"/>
      <c r="J21" s="8"/>
      <c r="K21" s="13"/>
    </row>
    <row r="22" spans="1:11" s="12" customFormat="1" ht="15.5" x14ac:dyDescent="0.25">
      <c r="A22" s="8"/>
      <c r="B22" s="12" t="s">
        <v>70</v>
      </c>
      <c r="C22" s="10">
        <v>7224</v>
      </c>
      <c r="E22" s="8"/>
      <c r="F22" s="8"/>
      <c r="G22" s="8"/>
      <c r="J22" s="8"/>
      <c r="K22" s="13"/>
    </row>
    <row r="23" spans="1:11" s="12" customFormat="1" ht="15.5" x14ac:dyDescent="0.25">
      <c r="A23" s="8"/>
      <c r="B23" s="12" t="s">
        <v>81</v>
      </c>
      <c r="C23" s="10">
        <v>75084</v>
      </c>
      <c r="E23" s="8"/>
      <c r="F23" s="8"/>
      <c r="G23" s="8"/>
      <c r="J23" s="8"/>
      <c r="K23" s="13"/>
    </row>
    <row r="24" spans="1:11" s="12" customFormat="1" ht="15.5" x14ac:dyDescent="0.25">
      <c r="A24" s="8"/>
      <c r="B24" s="12" t="s">
        <v>206</v>
      </c>
      <c r="C24" s="10">
        <v>2910</v>
      </c>
      <c r="E24" s="8"/>
      <c r="F24" s="8"/>
      <c r="G24" s="8"/>
      <c r="J24" s="8"/>
      <c r="K24" s="13"/>
    </row>
    <row r="25" spans="1:11" s="12" customFormat="1" ht="15.5" x14ac:dyDescent="0.25">
      <c r="A25" s="8"/>
      <c r="B25" s="12" t="s">
        <v>93</v>
      </c>
      <c r="C25" s="10">
        <v>214750</v>
      </c>
      <c r="E25" s="8"/>
      <c r="F25" s="8"/>
      <c r="G25" s="8"/>
      <c r="J25" s="8"/>
      <c r="K25" s="13"/>
    </row>
    <row r="26" spans="1:11" s="12" customFormat="1" ht="15.5" x14ac:dyDescent="0.25">
      <c r="A26" s="8"/>
      <c r="B26" s="12" t="s">
        <v>84</v>
      </c>
      <c r="C26" s="10">
        <v>1176953</v>
      </c>
      <c r="E26" s="8"/>
      <c r="F26" s="8"/>
      <c r="G26" s="8"/>
      <c r="J26" s="8"/>
      <c r="K26" s="13"/>
    </row>
    <row r="27" spans="1:11" s="12" customFormat="1" ht="15.5" x14ac:dyDescent="0.25">
      <c r="A27" s="8"/>
      <c r="B27" s="12" t="s">
        <v>92</v>
      </c>
      <c r="C27" s="10">
        <v>761</v>
      </c>
      <c r="E27" s="8"/>
      <c r="F27" s="8"/>
      <c r="G27" s="8"/>
      <c r="J27" s="8"/>
      <c r="K27" s="13"/>
    </row>
    <row r="28" spans="1:11" s="12" customFormat="1" ht="15.5" x14ac:dyDescent="0.25">
      <c r="A28" s="8"/>
      <c r="B28" s="12" t="s">
        <v>92</v>
      </c>
      <c r="C28" s="10">
        <v>10974</v>
      </c>
      <c r="E28" s="8"/>
      <c r="F28" s="8"/>
      <c r="G28" s="8"/>
      <c r="J28" s="8"/>
      <c r="K28" s="13"/>
    </row>
    <row r="29" spans="1:11" s="12" customFormat="1" ht="15.5" x14ac:dyDescent="0.25">
      <c r="A29" s="23"/>
      <c r="B29" s="12" t="s">
        <v>92</v>
      </c>
      <c r="C29" s="10">
        <v>24613</v>
      </c>
      <c r="D29" s="3"/>
      <c r="E29" s="25"/>
      <c r="F29" s="25"/>
      <c r="G29" s="25"/>
      <c r="J29" s="25"/>
      <c r="K29" s="52"/>
    </row>
    <row r="30" spans="1:11" s="12" customFormat="1" ht="15.5" x14ac:dyDescent="0.25">
      <c r="A30" s="23"/>
      <c r="B30" s="12" t="s">
        <v>92</v>
      </c>
      <c r="C30" s="10">
        <v>177183</v>
      </c>
      <c r="D30" s="3"/>
      <c r="E30" s="25"/>
      <c r="F30" s="25"/>
      <c r="G30" s="25"/>
      <c r="J30" s="25"/>
      <c r="K30" s="52"/>
    </row>
    <row r="31" spans="1:11" s="12" customFormat="1" ht="15.5" x14ac:dyDescent="0.25">
      <c r="A31" s="23"/>
      <c r="B31" s="12" t="s">
        <v>72</v>
      </c>
      <c r="C31" s="10">
        <v>203</v>
      </c>
      <c r="D31" s="3"/>
      <c r="E31" s="25"/>
      <c r="F31" s="25"/>
      <c r="G31" s="25"/>
      <c r="J31" s="25"/>
      <c r="K31" s="52"/>
    </row>
    <row r="32" spans="1:11" s="12" customFormat="1" ht="15.5" x14ac:dyDescent="0.25">
      <c r="A32" s="23"/>
      <c r="B32" s="12" t="s">
        <v>71</v>
      </c>
      <c r="C32" s="10">
        <v>768</v>
      </c>
      <c r="D32" s="3"/>
      <c r="E32" s="25"/>
      <c r="F32" s="25"/>
      <c r="G32" s="25"/>
      <c r="J32" s="25"/>
      <c r="K32" s="52"/>
    </row>
    <row r="33" spans="1:16" s="12" customFormat="1" ht="15.5" x14ac:dyDescent="0.25">
      <c r="A33" s="23"/>
      <c r="B33" s="12" t="s">
        <v>75</v>
      </c>
      <c r="C33" s="10">
        <v>145000</v>
      </c>
      <c r="D33" s="3"/>
      <c r="E33" s="25"/>
      <c r="F33" s="25"/>
      <c r="G33" s="25"/>
      <c r="J33" s="25"/>
      <c r="K33" s="52"/>
    </row>
    <row r="34" spans="1:16" ht="15.5" x14ac:dyDescent="0.25">
      <c r="B34" s="12" t="s">
        <v>207</v>
      </c>
      <c r="C34" s="10">
        <v>4169000</v>
      </c>
      <c r="D34" s="3"/>
      <c r="E34" s="25"/>
      <c r="F34" s="25"/>
      <c r="G34" s="25"/>
      <c r="J34" s="25"/>
      <c r="K34" s="52"/>
      <c r="N34" s="3"/>
      <c r="O34" s="3"/>
      <c r="P34" s="3"/>
    </row>
    <row r="35" spans="1:16" ht="15.5" x14ac:dyDescent="0.25">
      <c r="B35" s="12" t="s">
        <v>77</v>
      </c>
      <c r="C35" s="10">
        <v>62891</v>
      </c>
      <c r="D35" s="3"/>
      <c r="E35" s="23"/>
      <c r="F35" s="23"/>
      <c r="G35" s="23"/>
      <c r="J35" s="23"/>
      <c r="K35" s="11"/>
      <c r="N35" s="3"/>
      <c r="O35" s="3"/>
      <c r="P35" s="3"/>
    </row>
    <row r="36" spans="1:16" ht="15.5" x14ac:dyDescent="0.25">
      <c r="B36" s="12" t="s">
        <v>95</v>
      </c>
      <c r="C36" s="10">
        <v>14800</v>
      </c>
      <c r="D36" s="3"/>
      <c r="E36" s="23"/>
      <c r="F36" s="23"/>
      <c r="G36" s="23"/>
      <c r="J36" s="23"/>
      <c r="K36" s="11"/>
      <c r="N36" s="3"/>
      <c r="O36" s="3"/>
      <c r="P36" s="3"/>
    </row>
    <row r="37" spans="1:16" ht="15.5" x14ac:dyDescent="0.25">
      <c r="B37" s="12" t="s">
        <v>208</v>
      </c>
      <c r="C37" s="10">
        <v>50023</v>
      </c>
      <c r="D37" s="3"/>
      <c r="E37" s="23"/>
      <c r="F37" s="23"/>
      <c r="G37" s="23"/>
      <c r="J37" s="23"/>
      <c r="K37" s="11"/>
      <c r="N37" s="3"/>
      <c r="O37" s="3"/>
      <c r="P37" s="3"/>
    </row>
    <row r="38" spans="1:16" ht="15.5" x14ac:dyDescent="0.25">
      <c r="B38" s="12" t="s">
        <v>69</v>
      </c>
      <c r="C38" s="10">
        <v>37350</v>
      </c>
      <c r="D38" s="3"/>
      <c r="E38" s="23"/>
      <c r="F38" s="23"/>
      <c r="G38" s="23"/>
      <c r="J38" s="23"/>
      <c r="K38" s="11"/>
      <c r="N38" s="3"/>
      <c r="O38" s="3"/>
      <c r="P38" s="3"/>
    </row>
    <row r="39" spans="1:16" ht="15.5" x14ac:dyDescent="0.25">
      <c r="B39" s="12" t="s">
        <v>99</v>
      </c>
      <c r="C39" s="10">
        <v>1435192</v>
      </c>
      <c r="D39" s="3"/>
      <c r="E39" s="23"/>
      <c r="F39" s="23"/>
      <c r="G39" s="23"/>
      <c r="J39" s="23"/>
      <c r="K39" s="11"/>
      <c r="N39" s="3"/>
      <c r="O39" s="3"/>
      <c r="P39" s="3"/>
    </row>
    <row r="40" spans="1:16" ht="15.5" x14ac:dyDescent="0.25">
      <c r="B40" s="12" t="s">
        <v>78</v>
      </c>
      <c r="C40" s="10">
        <v>941819</v>
      </c>
      <c r="D40" s="3"/>
      <c r="E40" s="23"/>
      <c r="F40" s="23"/>
      <c r="G40" s="23"/>
      <c r="J40" s="23"/>
      <c r="K40" s="11"/>
      <c r="N40" s="3"/>
      <c r="O40" s="3"/>
      <c r="P40" s="3"/>
    </row>
    <row r="41" spans="1:16" ht="15.5" x14ac:dyDescent="0.25">
      <c r="B41" s="12" t="s">
        <v>0</v>
      </c>
      <c r="C41" s="10">
        <v>8</v>
      </c>
      <c r="D41" s="3"/>
      <c r="E41" s="23"/>
      <c r="F41" s="23"/>
      <c r="G41" s="23"/>
      <c r="J41" s="23"/>
      <c r="K41" s="11"/>
      <c r="N41" s="3"/>
      <c r="O41" s="3"/>
      <c r="P41" s="3"/>
    </row>
    <row r="42" spans="1:16" ht="15.5" x14ac:dyDescent="0.25">
      <c r="B42" s="12" t="s">
        <v>0</v>
      </c>
      <c r="C42" s="10">
        <v>59</v>
      </c>
      <c r="D42" s="3"/>
      <c r="E42" s="23"/>
      <c r="F42" s="23"/>
      <c r="G42" s="23"/>
      <c r="J42" s="23"/>
      <c r="K42" s="11"/>
      <c r="N42" s="3"/>
      <c r="O42" s="3"/>
      <c r="P42" s="3"/>
    </row>
    <row r="43" spans="1:16" ht="15.5" x14ac:dyDescent="0.25">
      <c r="B43" s="12" t="s">
        <v>0</v>
      </c>
      <c r="C43" s="10">
        <v>1154</v>
      </c>
      <c r="D43" s="3"/>
      <c r="E43" s="23"/>
      <c r="F43" s="23"/>
      <c r="G43" s="23"/>
      <c r="J43" s="23"/>
      <c r="K43" s="11"/>
      <c r="N43" s="3"/>
      <c r="O43" s="3"/>
      <c r="P43" s="3"/>
    </row>
    <row r="44" spans="1:16" ht="15.5" x14ac:dyDescent="0.25">
      <c r="B44" s="12" t="s">
        <v>0</v>
      </c>
      <c r="C44" s="10">
        <v>17590</v>
      </c>
      <c r="D44" s="3"/>
      <c r="E44" s="23"/>
      <c r="F44" s="23"/>
      <c r="G44" s="23"/>
      <c r="J44" s="23"/>
      <c r="K44" s="11"/>
      <c r="N44" s="3"/>
      <c r="O44" s="3"/>
      <c r="P44" s="3"/>
    </row>
    <row r="45" spans="1:16" ht="15.5" x14ac:dyDescent="0.25">
      <c r="B45" s="12" t="s">
        <v>0</v>
      </c>
      <c r="C45" s="10">
        <v>207031</v>
      </c>
      <c r="D45" s="3"/>
      <c r="E45" s="23"/>
      <c r="F45" s="23"/>
      <c r="G45" s="23"/>
      <c r="J45" s="23"/>
      <c r="K45" s="11"/>
      <c r="N45" s="3"/>
      <c r="O45" s="3"/>
      <c r="P45" s="3"/>
    </row>
    <row r="46" spans="1:16" ht="15.5" x14ac:dyDescent="0.25">
      <c r="B46" s="12" t="s">
        <v>82</v>
      </c>
      <c r="C46" s="10">
        <v>388</v>
      </c>
      <c r="D46" s="3"/>
      <c r="E46" s="23"/>
      <c r="F46" s="23"/>
      <c r="G46" s="23"/>
      <c r="J46" s="23"/>
      <c r="K46" s="11"/>
      <c r="N46" s="3"/>
      <c r="O46" s="3"/>
      <c r="P46" s="3"/>
    </row>
    <row r="47" spans="1:16" ht="15.5" x14ac:dyDescent="0.25">
      <c r="B47" s="12" t="s">
        <v>82</v>
      </c>
      <c r="C47" s="10">
        <v>506</v>
      </c>
      <c r="D47" s="3"/>
      <c r="E47" s="23"/>
      <c r="F47" s="23"/>
      <c r="G47" s="23"/>
      <c r="J47" s="23"/>
      <c r="K47" s="11"/>
      <c r="N47" s="3"/>
      <c r="O47" s="3"/>
      <c r="P47" s="3"/>
    </row>
    <row r="48" spans="1:16" ht="15.5" x14ac:dyDescent="0.25">
      <c r="B48" s="12" t="s">
        <v>82</v>
      </c>
      <c r="C48" s="10">
        <v>29216</v>
      </c>
      <c r="D48" s="3"/>
      <c r="E48" s="23"/>
      <c r="F48" s="23"/>
      <c r="G48" s="23"/>
      <c r="J48" s="23"/>
      <c r="K48" s="11"/>
      <c r="N48" s="3"/>
      <c r="O48" s="3"/>
      <c r="P48" s="3"/>
    </row>
    <row r="49" spans="1:16" ht="15.5" x14ac:dyDescent="0.25">
      <c r="B49" s="12" t="s">
        <v>89</v>
      </c>
      <c r="C49" s="10">
        <v>1374</v>
      </c>
      <c r="D49" s="3"/>
      <c r="E49" s="23"/>
      <c r="F49" s="23"/>
      <c r="G49" s="23"/>
      <c r="J49" s="23"/>
      <c r="K49" s="11"/>
      <c r="N49" s="3"/>
      <c r="O49" s="3"/>
      <c r="P49" s="3"/>
    </row>
    <row r="50" spans="1:16" ht="15.5" x14ac:dyDescent="0.25">
      <c r="B50" s="12" t="s">
        <v>89</v>
      </c>
      <c r="C50" s="10">
        <v>906736</v>
      </c>
      <c r="D50" s="3"/>
      <c r="E50" s="23"/>
      <c r="F50" s="23"/>
      <c r="G50" s="23"/>
      <c r="J50" s="23"/>
      <c r="K50" s="11"/>
      <c r="N50" s="3"/>
      <c r="O50" s="3"/>
      <c r="P50" s="3"/>
    </row>
    <row r="51" spans="1:16" ht="15.5" x14ac:dyDescent="0.25">
      <c r="B51" s="12" t="s">
        <v>76</v>
      </c>
      <c r="C51" s="10">
        <v>80</v>
      </c>
      <c r="D51" s="3"/>
      <c r="E51" s="23"/>
      <c r="F51" s="23"/>
      <c r="G51" s="23"/>
      <c r="J51" s="23"/>
      <c r="K51" s="11"/>
      <c r="N51" s="3"/>
      <c r="O51" s="3"/>
      <c r="P51" s="3"/>
    </row>
    <row r="52" spans="1:16" ht="15.5" x14ac:dyDescent="0.25">
      <c r="B52" s="12" t="s">
        <v>67</v>
      </c>
      <c r="C52" s="10">
        <v>5729</v>
      </c>
      <c r="D52" s="3"/>
      <c r="E52" s="23"/>
      <c r="F52" s="23"/>
      <c r="G52" s="23"/>
      <c r="J52" s="23"/>
      <c r="K52" s="11"/>
      <c r="N52" s="3"/>
      <c r="O52" s="3"/>
      <c r="P52" s="3"/>
    </row>
    <row r="53" spans="1:16" ht="15.5" x14ac:dyDescent="0.25">
      <c r="B53" s="12" t="s">
        <v>66</v>
      </c>
      <c r="C53" s="10">
        <v>2233106</v>
      </c>
      <c r="D53" s="3"/>
      <c r="E53" s="23"/>
      <c r="F53" s="23"/>
      <c r="G53" s="23"/>
      <c r="J53" s="23"/>
      <c r="K53" s="11"/>
      <c r="N53" s="3"/>
      <c r="O53" s="3"/>
      <c r="P53" s="3"/>
    </row>
    <row r="54" spans="1:16" ht="15.5" x14ac:dyDescent="0.25">
      <c r="B54" s="12" t="s">
        <v>74</v>
      </c>
      <c r="C54" s="10">
        <v>27962</v>
      </c>
      <c r="D54" s="3"/>
      <c r="E54" s="23"/>
      <c r="F54" s="23"/>
      <c r="G54" s="23"/>
      <c r="J54" s="23"/>
      <c r="K54" s="11"/>
      <c r="N54" s="3"/>
      <c r="O54" s="3"/>
      <c r="P54" s="3"/>
    </row>
    <row r="55" spans="1:16" ht="15.5" x14ac:dyDescent="0.25">
      <c r="B55" s="12" t="s">
        <v>80</v>
      </c>
      <c r="C55" s="10">
        <v>7374</v>
      </c>
      <c r="D55" s="3"/>
      <c r="E55" s="23"/>
      <c r="F55" s="23"/>
      <c r="G55" s="23"/>
      <c r="J55" s="23"/>
      <c r="K55" s="11"/>
      <c r="N55" s="3"/>
      <c r="O55" s="3"/>
      <c r="P55" s="3"/>
    </row>
    <row r="56" spans="1:16" ht="15.5" x14ac:dyDescent="0.25">
      <c r="B56" s="12" t="s">
        <v>94</v>
      </c>
      <c r="C56" s="10">
        <v>286</v>
      </c>
      <c r="D56" s="3"/>
      <c r="E56" s="23"/>
      <c r="F56" s="23"/>
      <c r="G56" s="23"/>
      <c r="J56" s="23"/>
      <c r="K56" s="11"/>
      <c r="N56" s="3"/>
      <c r="O56" s="3"/>
      <c r="P56" s="3"/>
    </row>
    <row r="57" spans="1:16" ht="15.5" x14ac:dyDescent="0.25">
      <c r="B57" s="12" t="s">
        <v>94</v>
      </c>
      <c r="C57" s="10">
        <v>4420</v>
      </c>
      <c r="D57" s="3"/>
      <c r="E57" s="23"/>
      <c r="F57" s="23"/>
      <c r="G57" s="23"/>
      <c r="J57" s="23"/>
      <c r="K57" s="11"/>
      <c r="N57" s="3"/>
      <c r="O57" s="3"/>
      <c r="P57" s="3"/>
    </row>
    <row r="58" spans="1:16" ht="15.5" x14ac:dyDescent="0.25">
      <c r="B58" s="12" t="s">
        <v>209</v>
      </c>
      <c r="C58" s="10">
        <v>1489221</v>
      </c>
      <c r="D58" s="3"/>
      <c r="E58" s="23"/>
      <c r="F58" s="23"/>
      <c r="G58" s="23"/>
      <c r="J58" s="23"/>
      <c r="K58" s="11"/>
      <c r="N58" s="3"/>
      <c r="O58" s="3"/>
      <c r="P58" s="3"/>
    </row>
    <row r="59" spans="1:16" ht="15.5" x14ac:dyDescent="0.25">
      <c r="B59" s="12" t="s">
        <v>209</v>
      </c>
      <c r="C59" s="10">
        <v>8766729</v>
      </c>
      <c r="D59" s="3"/>
      <c r="E59" s="23"/>
      <c r="F59" s="23"/>
      <c r="G59" s="23"/>
      <c r="J59" s="23"/>
      <c r="K59" s="11"/>
      <c r="N59" s="3"/>
      <c r="O59" s="3"/>
      <c r="P59" s="3"/>
    </row>
    <row r="60" spans="1:16" ht="15.5" x14ac:dyDescent="0.25">
      <c r="B60" s="12" t="s">
        <v>94</v>
      </c>
      <c r="C60" s="10">
        <v>15972266</v>
      </c>
      <c r="D60" s="3"/>
      <c r="E60" s="23"/>
      <c r="F60" s="23"/>
      <c r="G60" s="23"/>
      <c r="J60" s="23"/>
      <c r="K60" s="11"/>
      <c r="N60" s="3"/>
      <c r="O60" s="3"/>
      <c r="P60" s="3"/>
    </row>
    <row r="61" spans="1:16" ht="15.5" x14ac:dyDescent="0.25">
      <c r="B61" s="12" t="s">
        <v>210</v>
      </c>
      <c r="C61" s="10">
        <v>86829</v>
      </c>
      <c r="D61" s="3"/>
      <c r="E61" s="23"/>
      <c r="F61" s="23"/>
      <c r="G61" s="23"/>
      <c r="J61" s="23"/>
      <c r="K61" s="11"/>
      <c r="N61" s="3"/>
      <c r="O61" s="3"/>
      <c r="P61" s="3"/>
    </row>
    <row r="62" spans="1:16" ht="15.5" x14ac:dyDescent="0.25">
      <c r="B62" s="12" t="s">
        <v>101</v>
      </c>
      <c r="C62" s="10">
        <v>128166</v>
      </c>
      <c r="D62" s="3"/>
      <c r="E62" s="23"/>
      <c r="F62" s="23"/>
      <c r="G62" s="23"/>
      <c r="J62" s="23"/>
      <c r="K62" s="11"/>
      <c r="N62" s="3"/>
      <c r="O62" s="3"/>
      <c r="P62" s="3"/>
    </row>
    <row r="63" spans="1:16" ht="15.5" x14ac:dyDescent="0.25">
      <c r="A63" s="3"/>
      <c r="B63" s="12" t="s">
        <v>98</v>
      </c>
      <c r="C63" s="10">
        <v>390150</v>
      </c>
      <c r="D63" s="3"/>
      <c r="E63" s="23"/>
      <c r="F63" s="23"/>
      <c r="G63" s="23"/>
      <c r="J63" s="23"/>
      <c r="K63" s="11"/>
      <c r="N63" s="3"/>
      <c r="O63" s="3"/>
      <c r="P63" s="3"/>
    </row>
    <row r="64" spans="1:16" ht="15.5" x14ac:dyDescent="0.25">
      <c r="A64" s="3"/>
      <c r="B64" s="12" t="s">
        <v>211</v>
      </c>
      <c r="C64" s="10">
        <v>164243</v>
      </c>
      <c r="D64" s="3"/>
      <c r="E64" s="23"/>
      <c r="F64" s="23"/>
      <c r="G64" s="23"/>
      <c r="J64" s="23"/>
      <c r="K64" s="11"/>
      <c r="N64" s="3"/>
      <c r="O64" s="3"/>
      <c r="P64" s="3"/>
    </row>
    <row r="65" spans="1:16" ht="15.5" x14ac:dyDescent="0.25">
      <c r="A65" s="3"/>
      <c r="B65" s="12" t="s">
        <v>100</v>
      </c>
      <c r="C65" s="10">
        <v>322510</v>
      </c>
      <c r="D65" s="3"/>
      <c r="E65" s="23"/>
      <c r="F65" s="23"/>
      <c r="G65" s="23"/>
      <c r="J65" s="23"/>
      <c r="K65" s="11"/>
      <c r="N65" s="3"/>
      <c r="O65" s="3"/>
      <c r="P65" s="3"/>
    </row>
    <row r="66" spans="1:16" ht="15.5" x14ac:dyDescent="0.25">
      <c r="A66" s="3"/>
      <c r="B66" s="12" t="s">
        <v>212</v>
      </c>
      <c r="C66" s="10">
        <v>156785</v>
      </c>
      <c r="D66" s="3"/>
      <c r="E66" s="23"/>
      <c r="F66" s="23"/>
      <c r="G66" s="23"/>
      <c r="J66" s="23"/>
      <c r="K66" s="11"/>
      <c r="N66" s="3"/>
      <c r="O66" s="3"/>
      <c r="P66" s="3"/>
    </row>
    <row r="67" spans="1:16" ht="15.5" x14ac:dyDescent="0.25">
      <c r="A67" s="3"/>
      <c r="B67" s="12" t="s">
        <v>97</v>
      </c>
      <c r="C67" s="10">
        <v>3230</v>
      </c>
      <c r="D67" s="3"/>
      <c r="E67" s="23"/>
      <c r="F67" s="23"/>
      <c r="G67" s="23"/>
      <c r="J67" s="23"/>
      <c r="K67" s="11"/>
      <c r="N67" s="3"/>
      <c r="O67" s="3"/>
      <c r="P67" s="3"/>
    </row>
    <row r="68" spans="1:16" ht="15.5" x14ac:dyDescent="0.25">
      <c r="A68" s="3"/>
      <c r="B68" s="12" t="s">
        <v>83</v>
      </c>
      <c r="C68" s="10">
        <v>23237</v>
      </c>
      <c r="D68" s="3"/>
      <c r="E68" s="23"/>
      <c r="F68" s="23"/>
      <c r="G68" s="23"/>
      <c r="J68" s="23"/>
      <c r="K68" s="11"/>
      <c r="N68" s="3"/>
      <c r="O68" s="3"/>
      <c r="P68" s="3"/>
    </row>
    <row r="69" spans="1:16" ht="15.5" x14ac:dyDescent="0.25">
      <c r="A69" s="3"/>
      <c r="B69" s="12" t="s">
        <v>96</v>
      </c>
      <c r="C69" s="10">
        <v>20852</v>
      </c>
      <c r="D69" s="3"/>
      <c r="E69" s="25"/>
      <c r="F69" s="25"/>
      <c r="G69" s="25"/>
      <c r="J69" s="25"/>
      <c r="K69" s="52"/>
      <c r="N69" s="3"/>
      <c r="O69" s="3"/>
      <c r="P69" s="3"/>
    </row>
    <row r="70" spans="1:16" ht="15.5" x14ac:dyDescent="0.25">
      <c r="B70" s="75"/>
      <c r="C70" s="76"/>
      <c r="D70" s="77"/>
      <c r="E70" s="78"/>
      <c r="F70" s="79"/>
      <c r="H70" s="23"/>
      <c r="I70" s="23"/>
      <c r="J70" s="23"/>
      <c r="K70" s="3"/>
      <c r="L70" s="3"/>
      <c r="M70" s="23"/>
      <c r="N70" s="11"/>
      <c r="O70"/>
      <c r="P70" s="3"/>
    </row>
    <row r="71" spans="1:16" s="12" customFormat="1" ht="15.5" x14ac:dyDescent="0.25">
      <c r="A71" s="8"/>
      <c r="B71" s="68" t="s">
        <v>202</v>
      </c>
      <c r="C71" s="10">
        <f>SUM(C11:C69)</f>
        <v>48126396</v>
      </c>
      <c r="F71" s="8"/>
      <c r="H71" s="8"/>
      <c r="I71" s="8"/>
      <c r="J71" s="8"/>
      <c r="M71" s="8"/>
      <c r="N71" s="13"/>
    </row>
    <row r="72" spans="1:16" s="12" customFormat="1" ht="15.5" x14ac:dyDescent="0.25">
      <c r="B72" s="12" t="s">
        <v>200</v>
      </c>
      <c r="C72" s="10">
        <f>+C71*1.02</f>
        <v>49088923.920000002</v>
      </c>
      <c r="D72" s="80">
        <f>C72/C71</f>
        <v>1.02</v>
      </c>
      <c r="E72" s="18"/>
      <c r="F72" s="67"/>
      <c r="G72" s="67"/>
      <c r="H72" s="67"/>
      <c r="I72" s="67"/>
      <c r="J72" s="67"/>
      <c r="M72" s="67"/>
      <c r="N72" s="9"/>
    </row>
    <row r="73" spans="1:16" s="12" customFormat="1" ht="15.5" x14ac:dyDescent="0.25">
      <c r="A73" s="67"/>
      <c r="B73" s="12" t="s">
        <v>199</v>
      </c>
      <c r="C73" s="10">
        <f>75000000</f>
        <v>75000000</v>
      </c>
      <c r="D73" s="80">
        <f>+C73/C71</f>
        <v>1.5583963528039788</v>
      </c>
      <c r="E73" s="18"/>
      <c r="F73" s="67"/>
      <c r="H73" s="67"/>
      <c r="I73" s="67"/>
      <c r="J73" s="67"/>
      <c r="M73" s="67"/>
      <c r="N73" s="13"/>
    </row>
    <row r="74" spans="1:16" s="12" customFormat="1" ht="16.149999999999999" thickBot="1" x14ac:dyDescent="0.3">
      <c r="A74" s="27"/>
      <c r="B74" s="69" t="s">
        <v>197</v>
      </c>
      <c r="C74" s="71">
        <f>+C73-C72</f>
        <v>25911076.079999998</v>
      </c>
      <c r="D74" s="81">
        <f>+D73-D72</f>
        <v>0.53839635280397879</v>
      </c>
      <c r="E74" s="70"/>
      <c r="F74" s="73"/>
      <c r="G74" s="16"/>
      <c r="H74" s="27"/>
      <c r="I74" s="27"/>
      <c r="J74" s="27"/>
      <c r="M74" s="66"/>
      <c r="N74" s="15"/>
    </row>
    <row r="75" spans="1:16" s="12" customFormat="1" ht="16.149999999999999" thickTop="1" x14ac:dyDescent="0.25">
      <c r="A75" s="27"/>
      <c r="B75" s="68"/>
      <c r="C75" s="17"/>
      <c r="D75" s="80"/>
      <c r="F75" s="16"/>
      <c r="G75" s="16"/>
      <c r="H75" s="27"/>
      <c r="I75" s="27"/>
      <c r="J75" s="27"/>
      <c r="M75" s="94"/>
      <c r="N75" s="15"/>
    </row>
    <row r="76" spans="1:16" s="12" customFormat="1" ht="29.65" customHeight="1" x14ac:dyDescent="0.25">
      <c r="A76" s="27"/>
      <c r="C76" s="10"/>
      <c r="D76" s="82"/>
      <c r="E76" s="18"/>
      <c r="F76" s="16"/>
      <c r="G76" s="16"/>
      <c r="H76" s="27"/>
      <c r="I76" s="27"/>
      <c r="J76" s="27"/>
      <c r="M76" s="66"/>
      <c r="N76" s="15"/>
    </row>
    <row r="77" spans="1:16" s="12" customFormat="1" ht="15.5" x14ac:dyDescent="0.25">
      <c r="A77" s="45" t="s">
        <v>39</v>
      </c>
      <c r="B77" s="46"/>
      <c r="C77" s="47"/>
      <c r="D77" s="83" t="s">
        <v>16</v>
      </c>
      <c r="E77" s="48" t="s">
        <v>195</v>
      </c>
      <c r="F77" s="48" t="s">
        <v>40</v>
      </c>
      <c r="G77" s="48" t="s">
        <v>40</v>
      </c>
      <c r="J77" s="8"/>
      <c r="K77" s="9"/>
    </row>
    <row r="78" spans="1:16" s="12" customFormat="1" ht="15.5" x14ac:dyDescent="0.25">
      <c r="B78" s="12" t="s">
        <v>41</v>
      </c>
      <c r="C78" s="10">
        <v>3125058</v>
      </c>
      <c r="D78" s="84"/>
      <c r="E78" s="8"/>
      <c r="F78" s="8"/>
      <c r="G78" s="8"/>
      <c r="J78" s="8"/>
      <c r="K78" s="9"/>
    </row>
    <row r="79" spans="1:16" s="12" customFormat="1" ht="15.5" x14ac:dyDescent="0.25">
      <c r="B79" s="12" t="s">
        <v>44</v>
      </c>
      <c r="C79" s="10">
        <v>15950</v>
      </c>
      <c r="D79" s="84"/>
      <c r="E79" s="8"/>
      <c r="F79" s="8"/>
      <c r="G79" s="8"/>
      <c r="J79" s="8"/>
      <c r="K79" s="9"/>
    </row>
    <row r="80" spans="1:16" s="12" customFormat="1" ht="15.5" x14ac:dyDescent="0.25">
      <c r="B80" s="12" t="s">
        <v>42</v>
      </c>
      <c r="C80" s="10">
        <v>118813</v>
      </c>
      <c r="D80" s="84"/>
      <c r="E80" s="8"/>
      <c r="F80" s="8"/>
      <c r="G80" s="8"/>
      <c r="J80" s="8"/>
      <c r="K80" s="9"/>
    </row>
    <row r="81" spans="1:16" s="12" customFormat="1" ht="15.5" x14ac:dyDescent="0.25">
      <c r="B81" s="12" t="s">
        <v>43</v>
      </c>
      <c r="C81" s="10">
        <v>530033</v>
      </c>
      <c r="D81" s="84"/>
      <c r="E81" s="8"/>
      <c r="F81" s="8"/>
      <c r="G81" s="8"/>
      <c r="J81" s="8"/>
      <c r="K81" s="9"/>
    </row>
    <row r="82" spans="1:16" s="12" customFormat="1" ht="15.5" x14ac:dyDescent="0.25">
      <c r="B82" s="12" t="s">
        <v>185</v>
      </c>
      <c r="C82" s="10">
        <v>15125339</v>
      </c>
      <c r="D82" s="84"/>
      <c r="E82" s="8"/>
      <c r="F82" s="8"/>
      <c r="G82" s="8"/>
      <c r="J82" s="8"/>
      <c r="K82" s="9"/>
    </row>
    <row r="83" spans="1:16" ht="15.5" x14ac:dyDescent="0.25">
      <c r="B83" s="75"/>
      <c r="C83" s="76"/>
      <c r="D83" s="85"/>
      <c r="E83" s="78"/>
      <c r="F83" s="79"/>
      <c r="H83" s="23"/>
      <c r="I83" s="23"/>
      <c r="J83" s="23"/>
      <c r="K83" s="3"/>
      <c r="L83" s="3"/>
      <c r="M83" s="23"/>
      <c r="N83" s="11"/>
      <c r="O83"/>
      <c r="P83" s="3"/>
    </row>
    <row r="84" spans="1:16" s="12" customFormat="1" ht="15.5" x14ac:dyDescent="0.25">
      <c r="A84" s="67"/>
      <c r="B84" s="68" t="s">
        <v>202</v>
      </c>
      <c r="C84" s="10">
        <f>SUM(C78:C82)</f>
        <v>18915193</v>
      </c>
      <c r="D84" s="86"/>
      <c r="E84" s="10"/>
      <c r="F84" s="67"/>
      <c r="H84" s="67"/>
      <c r="I84" s="67"/>
      <c r="J84" s="67"/>
      <c r="M84" s="67"/>
      <c r="N84" s="13"/>
    </row>
    <row r="85" spans="1:16" s="12" customFormat="1" ht="15.5" x14ac:dyDescent="0.25">
      <c r="A85" s="67"/>
      <c r="B85" s="12" t="s">
        <v>200</v>
      </c>
      <c r="C85" s="10">
        <f>+C84*1.02</f>
        <v>19293496.859999999</v>
      </c>
      <c r="D85" s="80">
        <f>C85/C84</f>
        <v>1.02</v>
      </c>
      <c r="E85" s="18"/>
      <c r="F85" s="67"/>
      <c r="H85" s="67"/>
      <c r="I85" s="67"/>
      <c r="J85" s="67"/>
      <c r="M85" s="67"/>
      <c r="N85" s="13"/>
    </row>
    <row r="86" spans="1:16" s="12" customFormat="1" ht="15.5" x14ac:dyDescent="0.25">
      <c r="A86" s="67"/>
      <c r="B86" s="68" t="s">
        <v>199</v>
      </c>
      <c r="C86" s="17">
        <v>23952527</v>
      </c>
      <c r="D86" s="80">
        <f>+C86/C84</f>
        <v>1.2663115306304302</v>
      </c>
      <c r="E86" s="18"/>
      <c r="F86" s="67"/>
      <c r="H86" s="67"/>
      <c r="I86" s="67"/>
      <c r="J86" s="67"/>
      <c r="M86" s="67"/>
      <c r="N86" s="13"/>
    </row>
    <row r="87" spans="1:16" s="12" customFormat="1" ht="16.149999999999999" thickBot="1" x14ac:dyDescent="0.3">
      <c r="A87" s="27"/>
      <c r="B87" s="69" t="s">
        <v>197</v>
      </c>
      <c r="C87" s="71">
        <f>+C86-C85</f>
        <v>4659030.1400000006</v>
      </c>
      <c r="D87" s="81">
        <f>+D86-D85</f>
        <v>0.24631153063043021</v>
      </c>
      <c r="E87" s="70"/>
      <c r="F87" s="73"/>
      <c r="G87" s="16"/>
      <c r="H87" s="27"/>
      <c r="I87" s="27"/>
      <c r="J87" s="27"/>
      <c r="M87" s="67"/>
      <c r="N87" s="15"/>
    </row>
    <row r="88" spans="1:16" s="12" customFormat="1" ht="16.149999999999999" thickTop="1" x14ac:dyDescent="0.25">
      <c r="A88" s="27"/>
      <c r="B88" s="68"/>
      <c r="C88" s="17"/>
      <c r="D88" s="80"/>
      <c r="F88" s="16"/>
      <c r="G88" s="16"/>
      <c r="H88" s="27"/>
      <c r="I88" s="27"/>
      <c r="J88" s="27"/>
      <c r="M88" s="94"/>
      <c r="N88" s="15"/>
    </row>
    <row r="89" spans="1:16" s="12" customFormat="1" ht="15.5" x14ac:dyDescent="0.25">
      <c r="A89" s="27"/>
      <c r="B89" s="68"/>
      <c r="C89" s="17"/>
      <c r="D89" s="80"/>
      <c r="F89" s="16"/>
      <c r="G89" s="16"/>
      <c r="H89" s="27"/>
      <c r="I89" s="27"/>
      <c r="J89" s="27"/>
      <c r="M89" s="67"/>
      <c r="N89" s="15"/>
    </row>
    <row r="90" spans="1:16" s="12" customFormat="1" ht="15.5" x14ac:dyDescent="0.25">
      <c r="A90" s="45" t="s">
        <v>15</v>
      </c>
      <c r="B90" s="46"/>
      <c r="C90" s="47"/>
      <c r="D90" s="48" t="s">
        <v>16</v>
      </c>
      <c r="E90" s="97" t="s">
        <v>193</v>
      </c>
      <c r="F90" s="97" t="s">
        <v>218</v>
      </c>
      <c r="G90" s="97" t="s">
        <v>64</v>
      </c>
      <c r="J90" s="8"/>
      <c r="K90" s="9"/>
    </row>
    <row r="91" spans="1:16" s="12" customFormat="1" ht="15.5" x14ac:dyDescent="0.25">
      <c r="A91" s="22"/>
      <c r="B91" s="12" t="s">
        <v>20</v>
      </c>
      <c r="C91" s="10">
        <v>1912</v>
      </c>
      <c r="D91" s="8"/>
      <c r="E91" s="8"/>
      <c r="F91" s="8"/>
      <c r="G91" s="8"/>
      <c r="J91" s="8"/>
      <c r="K91" s="9"/>
    </row>
    <row r="92" spans="1:16" s="12" customFormat="1" ht="15.5" x14ac:dyDescent="0.25">
      <c r="A92" s="22"/>
      <c r="B92" s="12" t="s">
        <v>29</v>
      </c>
      <c r="C92" s="10">
        <v>722004</v>
      </c>
      <c r="D92" s="8"/>
      <c r="E92" s="8"/>
      <c r="F92" s="8"/>
      <c r="G92" s="8"/>
      <c r="J92" s="8"/>
      <c r="K92" s="9"/>
    </row>
    <row r="93" spans="1:16" s="12" customFormat="1" ht="15.5" x14ac:dyDescent="0.25">
      <c r="A93" s="22"/>
      <c r="B93" s="12" t="s">
        <v>32</v>
      </c>
      <c r="C93" s="10">
        <v>29568</v>
      </c>
      <c r="D93" s="8"/>
      <c r="E93" s="8"/>
      <c r="F93" s="8"/>
      <c r="G93" s="8"/>
      <c r="J93" s="8"/>
      <c r="K93" s="9"/>
    </row>
    <row r="94" spans="1:16" s="12" customFormat="1" ht="15.5" x14ac:dyDescent="0.25">
      <c r="A94" s="22"/>
      <c r="B94" s="12" t="s">
        <v>34</v>
      </c>
      <c r="C94" s="10">
        <v>4707976</v>
      </c>
      <c r="D94" s="8"/>
      <c r="E94" s="8"/>
      <c r="F94" s="8"/>
      <c r="G94" s="8"/>
      <c r="J94" s="8"/>
      <c r="K94" s="9"/>
    </row>
    <row r="95" spans="1:16" s="12" customFormat="1" ht="15.5" x14ac:dyDescent="0.25">
      <c r="A95" s="22"/>
      <c r="B95" s="12" t="s">
        <v>30</v>
      </c>
      <c r="C95" s="10">
        <v>42937</v>
      </c>
      <c r="D95" s="65"/>
      <c r="E95" s="65"/>
      <c r="F95" s="65"/>
      <c r="G95" s="65"/>
      <c r="J95" s="65"/>
      <c r="K95" s="9"/>
    </row>
    <row r="96" spans="1:16" s="12" customFormat="1" ht="15.5" x14ac:dyDescent="0.25">
      <c r="A96" s="22"/>
      <c r="B96" s="12" t="s">
        <v>38</v>
      </c>
      <c r="C96" s="10">
        <v>6200000</v>
      </c>
      <c r="D96" s="8"/>
      <c r="E96" s="8"/>
      <c r="F96" s="8"/>
      <c r="G96" s="8"/>
      <c r="J96" s="8"/>
      <c r="K96" s="9"/>
    </row>
    <row r="97" spans="2:16" ht="15.5" x14ac:dyDescent="0.25">
      <c r="B97" s="12" t="s">
        <v>22</v>
      </c>
      <c r="C97" s="10">
        <v>3663</v>
      </c>
      <c r="D97" s="3"/>
      <c r="E97" s="24"/>
      <c r="F97" s="24"/>
      <c r="G97" s="24"/>
      <c r="J97" s="23"/>
      <c r="K97" s="11"/>
      <c r="N97" s="3"/>
      <c r="O97" s="3"/>
      <c r="P97" s="3"/>
    </row>
    <row r="98" spans="2:16" ht="15.5" x14ac:dyDescent="0.25">
      <c r="B98" s="12" t="s">
        <v>33</v>
      </c>
      <c r="C98" s="10">
        <v>81553</v>
      </c>
      <c r="D98" s="3"/>
      <c r="E98" s="24"/>
      <c r="F98" s="24"/>
      <c r="G98" s="24"/>
      <c r="J98" s="23"/>
      <c r="K98" s="11"/>
      <c r="N98" s="3"/>
      <c r="O98" s="3"/>
      <c r="P98" s="3"/>
    </row>
    <row r="99" spans="2:16" ht="15.5" x14ac:dyDescent="0.25">
      <c r="B99" s="12" t="s">
        <v>19</v>
      </c>
      <c r="C99" s="10">
        <v>236270</v>
      </c>
      <c r="D99" s="3"/>
      <c r="E99" s="24"/>
      <c r="F99" s="24"/>
      <c r="G99" s="24"/>
      <c r="J99" s="23"/>
      <c r="K99" s="11"/>
      <c r="N99" s="3"/>
      <c r="O99" s="3"/>
      <c r="P99" s="3"/>
    </row>
    <row r="100" spans="2:16" ht="15.5" x14ac:dyDescent="0.25">
      <c r="B100" s="12" t="s">
        <v>31</v>
      </c>
      <c r="C100" s="10">
        <v>1453780</v>
      </c>
      <c r="D100" s="3"/>
      <c r="E100" s="24"/>
      <c r="F100" s="24"/>
      <c r="G100" s="24"/>
      <c r="J100" s="23"/>
      <c r="K100" s="11"/>
      <c r="N100" s="3"/>
      <c r="O100" s="3"/>
      <c r="P100" s="3"/>
    </row>
    <row r="101" spans="2:16" ht="15.5" x14ac:dyDescent="0.25">
      <c r="B101" s="12" t="s">
        <v>187</v>
      </c>
      <c r="C101" s="10">
        <v>205696</v>
      </c>
      <c r="D101" s="3"/>
      <c r="E101" s="24"/>
      <c r="F101" s="24"/>
      <c r="G101" s="24"/>
      <c r="J101" s="23"/>
      <c r="K101" s="11"/>
      <c r="N101" s="3"/>
      <c r="O101" s="3"/>
      <c r="P101" s="3"/>
    </row>
    <row r="102" spans="2:16" ht="15.5" x14ac:dyDescent="0.25">
      <c r="B102" s="12" t="s">
        <v>25</v>
      </c>
      <c r="C102" s="10">
        <v>147626</v>
      </c>
      <c r="D102" s="3"/>
      <c r="E102" s="24"/>
      <c r="F102" s="24"/>
      <c r="G102" s="24"/>
      <c r="J102" s="23"/>
      <c r="K102" s="11"/>
      <c r="N102" s="3"/>
      <c r="O102" s="3"/>
      <c r="P102" s="3"/>
    </row>
    <row r="103" spans="2:16" ht="15.5" x14ac:dyDescent="0.25">
      <c r="B103" s="12" t="s">
        <v>24</v>
      </c>
      <c r="C103" s="10">
        <v>205454</v>
      </c>
      <c r="D103" s="3"/>
      <c r="E103" s="24"/>
      <c r="F103" s="24"/>
      <c r="G103" s="24"/>
      <c r="J103" s="23"/>
      <c r="K103" s="11"/>
      <c r="N103" s="3"/>
      <c r="O103" s="3"/>
      <c r="P103" s="3"/>
    </row>
    <row r="104" spans="2:16" ht="15.5" x14ac:dyDescent="0.25">
      <c r="B104" s="12" t="s">
        <v>213</v>
      </c>
      <c r="C104" s="10">
        <v>25</v>
      </c>
      <c r="D104" s="3"/>
      <c r="E104" s="24"/>
      <c r="F104" s="24"/>
      <c r="G104" s="24"/>
      <c r="J104" s="23"/>
      <c r="K104" s="11"/>
      <c r="N104" s="3"/>
      <c r="O104" s="3"/>
      <c r="P104" s="3"/>
    </row>
    <row r="105" spans="2:16" ht="15.5" x14ac:dyDescent="0.25">
      <c r="B105" s="12" t="s">
        <v>21</v>
      </c>
      <c r="C105" s="10">
        <v>330</v>
      </c>
      <c r="D105" s="3"/>
      <c r="E105" s="24"/>
      <c r="F105" s="24"/>
      <c r="G105" s="24"/>
      <c r="J105" s="23"/>
      <c r="K105" s="11"/>
      <c r="N105" s="3"/>
      <c r="O105" s="3"/>
      <c r="P105" s="3"/>
    </row>
    <row r="106" spans="2:16" ht="15.5" x14ac:dyDescent="0.25">
      <c r="B106" s="12" t="s">
        <v>21</v>
      </c>
      <c r="C106" s="10">
        <v>1474</v>
      </c>
      <c r="D106" s="3"/>
      <c r="E106" s="24"/>
      <c r="F106" s="24"/>
      <c r="G106" s="24"/>
      <c r="J106" s="23"/>
      <c r="K106" s="11"/>
      <c r="N106" s="3"/>
      <c r="O106" s="3"/>
      <c r="P106" s="3"/>
    </row>
    <row r="107" spans="2:16" ht="15.5" x14ac:dyDescent="0.25">
      <c r="B107" s="12" t="s">
        <v>214</v>
      </c>
      <c r="C107" s="10">
        <v>43901</v>
      </c>
      <c r="D107" s="3"/>
      <c r="E107" s="24"/>
      <c r="F107" s="24"/>
      <c r="G107" s="24"/>
      <c r="J107" s="23"/>
      <c r="K107" s="11"/>
      <c r="N107" s="3"/>
      <c r="O107" s="3"/>
      <c r="P107" s="3"/>
    </row>
    <row r="108" spans="2:16" ht="15.5" x14ac:dyDescent="0.25">
      <c r="B108" s="12" t="s">
        <v>28</v>
      </c>
      <c r="C108" s="10">
        <v>38</v>
      </c>
      <c r="D108" s="3"/>
      <c r="E108" s="24"/>
      <c r="F108" s="24"/>
      <c r="G108" s="24"/>
      <c r="J108" s="23"/>
      <c r="K108" s="11"/>
      <c r="N108" s="3"/>
      <c r="O108" s="3"/>
      <c r="P108" s="3"/>
    </row>
    <row r="109" spans="2:16" ht="15.5" x14ac:dyDescent="0.25">
      <c r="B109" s="12" t="s">
        <v>23</v>
      </c>
      <c r="C109" s="10">
        <v>199182</v>
      </c>
      <c r="D109" s="3"/>
      <c r="E109" s="24"/>
      <c r="F109" s="24"/>
      <c r="G109" s="24"/>
      <c r="J109" s="23"/>
      <c r="K109" s="11"/>
      <c r="N109" s="3"/>
      <c r="O109" s="3"/>
      <c r="P109" s="3"/>
    </row>
    <row r="110" spans="2:16" ht="15.5" x14ac:dyDescent="0.25">
      <c r="B110" s="12" t="s">
        <v>18</v>
      </c>
      <c r="C110" s="10">
        <v>39969</v>
      </c>
      <c r="D110" s="3"/>
      <c r="E110" s="24"/>
      <c r="F110" s="24"/>
      <c r="G110" s="24"/>
      <c r="J110" s="23"/>
      <c r="K110" s="11"/>
      <c r="N110" s="3"/>
      <c r="O110" s="3"/>
      <c r="P110" s="3"/>
    </row>
    <row r="111" spans="2:16" ht="15.5" x14ac:dyDescent="0.25">
      <c r="B111" s="12" t="s">
        <v>18</v>
      </c>
      <c r="C111" s="10">
        <v>48599</v>
      </c>
      <c r="D111" s="3"/>
      <c r="E111" s="24"/>
      <c r="F111" s="24"/>
      <c r="G111" s="24"/>
      <c r="J111" s="23"/>
      <c r="K111" s="11"/>
      <c r="N111" s="3"/>
      <c r="O111" s="3"/>
      <c r="P111" s="3"/>
    </row>
    <row r="112" spans="2:16" ht="15.5" x14ac:dyDescent="0.25">
      <c r="B112" s="12" t="s">
        <v>18</v>
      </c>
      <c r="C112" s="10">
        <v>280423</v>
      </c>
      <c r="D112" s="3"/>
      <c r="E112" s="24"/>
      <c r="F112" s="24"/>
      <c r="G112" s="24"/>
      <c r="J112" s="23"/>
      <c r="K112" s="11"/>
      <c r="N112" s="3"/>
      <c r="O112" s="3"/>
      <c r="P112" s="3"/>
    </row>
    <row r="113" spans="2:16" ht="15.5" x14ac:dyDescent="0.25">
      <c r="B113" s="12" t="s">
        <v>18</v>
      </c>
      <c r="C113" s="10">
        <v>287569</v>
      </c>
      <c r="D113" s="3"/>
      <c r="E113" s="24"/>
      <c r="F113" s="24"/>
      <c r="G113" s="24"/>
      <c r="J113" s="23"/>
      <c r="K113" s="11"/>
      <c r="N113" s="3"/>
      <c r="O113" s="3"/>
      <c r="P113" s="3"/>
    </row>
    <row r="114" spans="2:16" ht="15.5" x14ac:dyDescent="0.25">
      <c r="B114" s="12" t="s">
        <v>27</v>
      </c>
      <c r="C114" s="10">
        <v>18929</v>
      </c>
      <c r="D114" s="3"/>
      <c r="E114" s="24"/>
      <c r="F114" s="24"/>
      <c r="G114" s="24"/>
      <c r="J114" s="23"/>
      <c r="K114" s="11"/>
      <c r="N114" s="3"/>
      <c r="O114" s="3"/>
      <c r="P114" s="3"/>
    </row>
    <row r="115" spans="2:16" ht="15.5" x14ac:dyDescent="0.25">
      <c r="B115" s="12" t="s">
        <v>27</v>
      </c>
      <c r="C115" s="10">
        <v>39654</v>
      </c>
      <c r="D115" s="3"/>
      <c r="E115" s="24"/>
      <c r="F115" s="24"/>
      <c r="G115" s="24"/>
      <c r="J115" s="23"/>
      <c r="K115" s="11"/>
      <c r="N115" s="3"/>
      <c r="O115" s="3"/>
      <c r="P115" s="3"/>
    </row>
    <row r="116" spans="2:16" ht="15.5" x14ac:dyDescent="0.25">
      <c r="B116" s="12" t="s">
        <v>27</v>
      </c>
      <c r="C116" s="10">
        <v>45225</v>
      </c>
      <c r="D116" s="3"/>
      <c r="E116" s="24"/>
      <c r="F116" s="24"/>
      <c r="G116" s="24"/>
      <c r="J116" s="23"/>
      <c r="K116" s="11"/>
      <c r="N116" s="3"/>
      <c r="O116" s="3"/>
      <c r="P116" s="3"/>
    </row>
    <row r="117" spans="2:16" ht="15.5" x14ac:dyDescent="0.25">
      <c r="B117" s="12" t="s">
        <v>27</v>
      </c>
      <c r="C117" s="10">
        <v>470678</v>
      </c>
      <c r="D117" s="3"/>
      <c r="E117" s="24"/>
      <c r="F117" s="24"/>
      <c r="G117" s="24"/>
      <c r="J117" s="23"/>
      <c r="K117" s="11"/>
      <c r="N117" s="3"/>
      <c r="O117" s="3"/>
      <c r="P117" s="3"/>
    </row>
    <row r="118" spans="2:16" ht="15.5" x14ac:dyDescent="0.25">
      <c r="B118" s="12" t="s">
        <v>27</v>
      </c>
      <c r="C118" s="10">
        <v>732304</v>
      </c>
      <c r="D118" s="3"/>
      <c r="E118" s="24"/>
      <c r="F118" s="24"/>
      <c r="G118" s="24"/>
      <c r="J118" s="23"/>
      <c r="K118" s="11"/>
      <c r="N118" s="3"/>
      <c r="O118" s="3"/>
      <c r="P118" s="3"/>
    </row>
    <row r="119" spans="2:16" ht="15.5" x14ac:dyDescent="0.25">
      <c r="B119" s="12" t="s">
        <v>27</v>
      </c>
      <c r="C119" s="10">
        <v>1324261</v>
      </c>
      <c r="D119" s="3"/>
      <c r="E119" s="24"/>
      <c r="F119" s="24"/>
      <c r="G119" s="24"/>
      <c r="J119" s="23"/>
      <c r="K119" s="11"/>
      <c r="N119" s="3"/>
      <c r="O119" s="3"/>
      <c r="P119" s="3"/>
    </row>
    <row r="120" spans="2:16" ht="15.5" x14ac:dyDescent="0.25">
      <c r="B120" s="12" t="s">
        <v>27</v>
      </c>
      <c r="C120" s="10">
        <v>1818646</v>
      </c>
      <c r="D120" s="3"/>
      <c r="E120" s="24"/>
      <c r="F120" s="24"/>
      <c r="G120" s="24"/>
      <c r="J120" s="23"/>
      <c r="K120" s="11"/>
      <c r="N120" s="3"/>
      <c r="O120" s="3"/>
      <c r="P120" s="3"/>
    </row>
    <row r="121" spans="2:16" ht="15.5" x14ac:dyDescent="0.25">
      <c r="B121" s="12" t="s">
        <v>27</v>
      </c>
      <c r="C121" s="10">
        <v>6631871</v>
      </c>
      <c r="D121" s="3"/>
      <c r="E121" s="24"/>
      <c r="F121" s="24"/>
      <c r="G121" s="24"/>
      <c r="J121" s="23"/>
      <c r="K121" s="11"/>
      <c r="N121" s="3"/>
      <c r="O121" s="3"/>
      <c r="P121" s="3"/>
    </row>
    <row r="122" spans="2:16" ht="15.5" x14ac:dyDescent="0.25">
      <c r="B122" s="12" t="s">
        <v>186</v>
      </c>
      <c r="C122" s="10">
        <v>22528</v>
      </c>
      <c r="D122" s="3"/>
      <c r="E122" s="24"/>
      <c r="F122" s="24"/>
      <c r="G122" s="24"/>
      <c r="J122" s="23"/>
      <c r="K122" s="11"/>
      <c r="N122" s="3"/>
      <c r="O122" s="3"/>
      <c r="P122" s="3"/>
    </row>
    <row r="123" spans="2:16" ht="15.5" x14ac:dyDescent="0.25">
      <c r="B123" s="12" t="s">
        <v>215</v>
      </c>
      <c r="C123" s="10">
        <v>55357388</v>
      </c>
      <c r="D123" s="3"/>
      <c r="E123" s="24"/>
      <c r="F123" s="24"/>
      <c r="G123" s="24"/>
      <c r="J123" s="23"/>
      <c r="K123" s="11"/>
      <c r="N123" s="3"/>
      <c r="O123" s="3"/>
      <c r="P123" s="3"/>
    </row>
    <row r="124" spans="2:16" ht="15.5" x14ac:dyDescent="0.25">
      <c r="B124" s="12" t="s">
        <v>26</v>
      </c>
      <c r="C124" s="10">
        <v>256549</v>
      </c>
      <c r="D124" s="3"/>
      <c r="E124" s="24"/>
      <c r="F124" s="24"/>
      <c r="G124" s="24"/>
      <c r="J124" s="23"/>
      <c r="K124" s="11"/>
      <c r="N124" s="3"/>
      <c r="O124" s="3"/>
      <c r="P124" s="3"/>
    </row>
    <row r="125" spans="2:16" ht="15.5" x14ac:dyDescent="0.25">
      <c r="B125" s="12" t="s">
        <v>37</v>
      </c>
      <c r="C125" s="10">
        <v>8000</v>
      </c>
      <c r="D125" s="3"/>
      <c r="E125" s="24"/>
      <c r="F125" s="24"/>
      <c r="G125" s="24"/>
      <c r="J125" s="23"/>
      <c r="K125" s="11"/>
      <c r="N125" s="3"/>
      <c r="O125" s="3"/>
      <c r="P125" s="3"/>
    </row>
    <row r="126" spans="2:16" ht="15.5" x14ac:dyDescent="0.25">
      <c r="B126" s="12" t="s">
        <v>35</v>
      </c>
      <c r="C126" s="10">
        <v>943782</v>
      </c>
      <c r="D126" s="3"/>
      <c r="E126" s="24"/>
      <c r="F126" s="24"/>
      <c r="G126" s="24"/>
      <c r="J126" s="23"/>
      <c r="K126" s="11"/>
      <c r="N126" s="3"/>
      <c r="O126" s="3"/>
      <c r="P126" s="3"/>
    </row>
    <row r="127" spans="2:16" ht="15.5" x14ac:dyDescent="0.25">
      <c r="B127" s="12" t="s">
        <v>36</v>
      </c>
      <c r="C127" s="10">
        <v>127188</v>
      </c>
      <c r="D127" s="3"/>
      <c r="E127" s="24"/>
      <c r="F127" s="24"/>
      <c r="G127" s="24"/>
      <c r="J127" s="23"/>
      <c r="K127" s="11"/>
      <c r="N127" s="3"/>
      <c r="O127" s="3"/>
      <c r="P127" s="3"/>
    </row>
    <row r="128" spans="2:16" ht="15.5" x14ac:dyDescent="0.25">
      <c r="B128" s="75"/>
      <c r="C128" s="76"/>
      <c r="D128" s="77"/>
      <c r="E128" s="78"/>
      <c r="F128" s="79"/>
      <c r="H128" s="23"/>
      <c r="I128" s="23"/>
      <c r="J128" s="23"/>
      <c r="K128" s="3"/>
      <c r="L128" s="3"/>
      <c r="M128" s="23"/>
      <c r="N128" s="11"/>
      <c r="O128"/>
      <c r="P128" s="3"/>
    </row>
    <row r="129" spans="1:14" s="12" customFormat="1" ht="15.5" x14ac:dyDescent="0.25">
      <c r="A129" s="67"/>
      <c r="B129" s="68" t="s">
        <v>202</v>
      </c>
      <c r="C129" s="10">
        <f>SUM(C91:C128)</f>
        <v>82736952</v>
      </c>
      <c r="D129" s="10"/>
      <c r="E129" s="10"/>
      <c r="F129" s="67"/>
      <c r="H129" s="67"/>
      <c r="I129" s="67"/>
      <c r="J129" s="67"/>
      <c r="M129" s="67"/>
      <c r="N129" s="13"/>
    </row>
    <row r="130" spans="1:14" s="12" customFormat="1" ht="15.5" x14ac:dyDescent="0.25">
      <c r="A130" s="67"/>
      <c r="B130" s="12" t="s">
        <v>200</v>
      </c>
      <c r="C130" s="10">
        <f>+C129*1.02</f>
        <v>84391691.040000007</v>
      </c>
      <c r="D130" s="18">
        <f>C130/C129</f>
        <v>1.02</v>
      </c>
      <c r="E130" s="18"/>
      <c r="F130" s="67"/>
      <c r="H130" s="67"/>
      <c r="I130" s="67"/>
      <c r="J130" s="67"/>
      <c r="M130" s="67"/>
      <c r="N130" s="13"/>
    </row>
    <row r="131" spans="1:14" s="12" customFormat="1" ht="15.5" x14ac:dyDescent="0.25">
      <c r="A131" s="67"/>
      <c r="B131" s="68" t="s">
        <v>199</v>
      </c>
      <c r="C131" s="10">
        <v>83649731.829999998</v>
      </c>
      <c r="D131" s="18">
        <f>+C131/C129</f>
        <v>1.0110323115359627</v>
      </c>
      <c r="E131" s="18"/>
      <c r="F131" s="67"/>
      <c r="H131" s="67"/>
      <c r="I131" s="67"/>
      <c r="J131" s="67"/>
      <c r="M131" s="67"/>
      <c r="N131" s="13"/>
    </row>
    <row r="132" spans="1:14" s="12" customFormat="1" ht="16.149999999999999" thickBot="1" x14ac:dyDescent="0.3">
      <c r="A132" s="27"/>
      <c r="B132" s="69" t="s">
        <v>197</v>
      </c>
      <c r="C132" s="71">
        <f>+C131-C130</f>
        <v>-741959.21000000834</v>
      </c>
      <c r="D132" s="72">
        <f>+D131-D130</f>
        <v>-8.9676884640372823E-3</v>
      </c>
      <c r="E132" s="70" t="s">
        <v>216</v>
      </c>
      <c r="F132" s="73"/>
      <c r="G132" s="16"/>
      <c r="H132" s="27"/>
      <c r="I132" s="27"/>
      <c r="J132" s="27"/>
      <c r="M132" s="67"/>
      <c r="N132" s="15"/>
    </row>
    <row r="133" spans="1:14" s="12" customFormat="1" ht="16.149999999999999" thickTop="1" x14ac:dyDescent="0.25">
      <c r="A133" s="27"/>
      <c r="B133" s="68"/>
      <c r="C133" s="17"/>
      <c r="D133" s="18"/>
      <c r="F133" s="16"/>
      <c r="G133" s="16"/>
      <c r="H133" s="27"/>
      <c r="I133" s="27"/>
      <c r="J133" s="27"/>
      <c r="M133" s="94"/>
      <c r="N133" s="15"/>
    </row>
    <row r="134" spans="1:14" s="12" customFormat="1" ht="15.5" x14ac:dyDescent="0.25">
      <c r="A134" s="8"/>
      <c r="C134" s="10"/>
      <c r="D134" s="17"/>
      <c r="E134" s="18"/>
      <c r="F134" s="8"/>
      <c r="H134" s="8"/>
      <c r="I134" s="8"/>
      <c r="J134" s="8"/>
      <c r="M134" s="8"/>
      <c r="N134" s="13"/>
    </row>
    <row r="135" spans="1:14" s="12" customFormat="1" ht="15.5" x14ac:dyDescent="0.25">
      <c r="A135" s="45" t="s">
        <v>219</v>
      </c>
      <c r="B135" s="46"/>
      <c r="C135" s="47"/>
      <c r="D135" s="48" t="s">
        <v>16</v>
      </c>
      <c r="E135" s="98" t="s">
        <v>193</v>
      </c>
      <c r="F135" s="98" t="s">
        <v>220</v>
      </c>
      <c r="G135" s="98" t="s">
        <v>45</v>
      </c>
      <c r="J135" s="8"/>
      <c r="K135" s="9"/>
    </row>
    <row r="136" spans="1:14" s="12" customFormat="1" ht="15.5" x14ac:dyDescent="0.25">
      <c r="A136" s="26"/>
      <c r="B136" s="12" t="s">
        <v>46</v>
      </c>
      <c r="C136" s="10">
        <v>9265</v>
      </c>
      <c r="D136" s="8"/>
      <c r="E136" s="8"/>
      <c r="F136" s="8"/>
      <c r="G136" s="8"/>
      <c r="J136" s="8"/>
      <c r="K136" s="9"/>
    </row>
    <row r="137" spans="1:14" s="12" customFormat="1" ht="15.5" x14ac:dyDescent="0.25">
      <c r="A137" s="8"/>
      <c r="B137" s="12" t="s">
        <v>180</v>
      </c>
      <c r="C137" s="10">
        <v>339589</v>
      </c>
      <c r="E137" s="8"/>
      <c r="F137" s="8"/>
      <c r="G137" s="8"/>
      <c r="J137" s="8"/>
      <c r="K137" s="13"/>
    </row>
    <row r="138" spans="1:14" s="12" customFormat="1" ht="15.5" x14ac:dyDescent="0.25">
      <c r="A138" s="8"/>
      <c r="B138" s="12" t="s">
        <v>47</v>
      </c>
      <c r="C138" s="10">
        <v>38496</v>
      </c>
      <c r="E138" s="8"/>
      <c r="F138" s="8"/>
      <c r="G138" s="8"/>
      <c r="J138" s="8"/>
      <c r="K138" s="13"/>
    </row>
    <row r="139" spans="1:14" s="12" customFormat="1" ht="15.5" x14ac:dyDescent="0.25">
      <c r="A139" s="8"/>
      <c r="B139" s="12" t="s">
        <v>48</v>
      </c>
      <c r="C139" s="10">
        <v>1219904</v>
      </c>
      <c r="E139" s="8"/>
      <c r="F139" s="8"/>
      <c r="G139" s="8"/>
      <c r="J139" s="8"/>
      <c r="K139" s="13"/>
    </row>
    <row r="140" spans="1:14" s="12" customFormat="1" ht="15.5" x14ac:dyDescent="0.25">
      <c r="A140" s="8"/>
      <c r="B140" s="12" t="s">
        <v>181</v>
      </c>
      <c r="C140" s="10">
        <v>231512399</v>
      </c>
      <c r="E140" s="8"/>
      <c r="F140" s="8"/>
      <c r="G140" s="8"/>
      <c r="J140" s="8"/>
      <c r="K140" s="13"/>
    </row>
    <row r="141" spans="1:14" s="12" customFormat="1" ht="15.5" x14ac:dyDescent="0.25">
      <c r="A141" s="8"/>
      <c r="B141" s="12" t="s">
        <v>49</v>
      </c>
      <c r="C141" s="10">
        <v>891264</v>
      </c>
      <c r="E141" s="8"/>
      <c r="F141" s="8"/>
      <c r="G141" s="8"/>
      <c r="J141" s="8"/>
      <c r="K141" s="13"/>
    </row>
    <row r="142" spans="1:14" s="12" customFormat="1" ht="15.5" x14ac:dyDescent="0.25">
      <c r="A142" s="8"/>
      <c r="B142" s="12" t="s">
        <v>50</v>
      </c>
      <c r="C142" s="10">
        <v>3802</v>
      </c>
      <c r="E142" s="8"/>
      <c r="F142" s="8"/>
      <c r="G142" s="8"/>
      <c r="J142" s="8"/>
      <c r="K142" s="13"/>
    </row>
    <row r="143" spans="1:14" s="12" customFormat="1" ht="15.5" x14ac:dyDescent="0.25">
      <c r="A143" s="8"/>
      <c r="B143" s="12" t="s">
        <v>51</v>
      </c>
      <c r="C143" s="10">
        <v>3427</v>
      </c>
      <c r="E143" s="8"/>
      <c r="F143" s="8"/>
      <c r="G143" s="8"/>
      <c r="J143" s="8"/>
      <c r="K143" s="13"/>
    </row>
    <row r="144" spans="1:14" s="12" customFormat="1" ht="15.5" x14ac:dyDescent="0.25">
      <c r="A144" s="8"/>
      <c r="B144" s="12" t="s">
        <v>52</v>
      </c>
      <c r="C144" s="10">
        <v>3557</v>
      </c>
      <c r="E144" s="8"/>
      <c r="F144" s="8"/>
      <c r="G144" s="8"/>
      <c r="J144" s="8"/>
      <c r="K144" s="13"/>
    </row>
    <row r="145" spans="1:16" s="12" customFormat="1" ht="15.5" x14ac:dyDescent="0.25">
      <c r="A145" s="8"/>
      <c r="B145" s="12" t="s">
        <v>53</v>
      </c>
      <c r="C145" s="10">
        <v>3194</v>
      </c>
      <c r="E145" s="8"/>
      <c r="F145" s="8"/>
      <c r="G145" s="8"/>
      <c r="J145" s="8"/>
      <c r="K145" s="13"/>
    </row>
    <row r="146" spans="1:16" s="12" customFormat="1" ht="15.5" x14ac:dyDescent="0.25">
      <c r="A146" s="8"/>
      <c r="B146" s="12" t="s">
        <v>54</v>
      </c>
      <c r="C146" s="10">
        <v>5538</v>
      </c>
      <c r="E146" s="8"/>
      <c r="F146" s="8"/>
      <c r="G146" s="8"/>
      <c r="J146" s="8"/>
      <c r="K146" s="13"/>
    </row>
    <row r="147" spans="1:16" s="12" customFormat="1" ht="15.5" x14ac:dyDescent="0.25">
      <c r="A147" s="8"/>
      <c r="B147" s="12" t="s">
        <v>182</v>
      </c>
      <c r="C147" s="10">
        <v>831252</v>
      </c>
      <c r="E147" s="8"/>
      <c r="F147" s="8"/>
      <c r="G147" s="8"/>
      <c r="J147" s="8"/>
      <c r="K147" s="13"/>
    </row>
    <row r="148" spans="1:16" s="12" customFormat="1" ht="15.5" x14ac:dyDescent="0.25">
      <c r="A148" s="8"/>
      <c r="B148" s="12" t="s">
        <v>183</v>
      </c>
      <c r="C148" s="10">
        <v>159745</v>
      </c>
      <c r="E148" s="8"/>
      <c r="F148" s="8"/>
      <c r="G148" s="8"/>
      <c r="J148" s="8"/>
      <c r="K148" s="13"/>
    </row>
    <row r="149" spans="1:16" s="12" customFormat="1" ht="15.5" x14ac:dyDescent="0.25">
      <c r="A149" s="8"/>
      <c r="B149" s="12" t="s">
        <v>55</v>
      </c>
      <c r="C149" s="10">
        <v>2710</v>
      </c>
      <c r="E149" s="8"/>
      <c r="F149" s="8"/>
      <c r="G149" s="8"/>
      <c r="J149" s="8"/>
      <c r="K149" s="13"/>
    </row>
    <row r="150" spans="1:16" s="12" customFormat="1" ht="15.5" x14ac:dyDescent="0.25">
      <c r="A150" s="8"/>
      <c r="B150" s="12" t="s">
        <v>56</v>
      </c>
      <c r="C150" s="10">
        <v>24830302</v>
      </c>
      <c r="E150" s="8"/>
      <c r="F150" s="8"/>
      <c r="G150" s="8"/>
      <c r="J150" s="8"/>
      <c r="K150" s="13"/>
    </row>
    <row r="151" spans="1:16" s="12" customFormat="1" ht="15.5" x14ac:dyDescent="0.25">
      <c r="A151" s="8"/>
      <c r="B151" s="12" t="s">
        <v>184</v>
      </c>
      <c r="C151" s="10">
        <v>45030</v>
      </c>
      <c r="E151" s="8"/>
      <c r="F151" s="8"/>
      <c r="G151" s="8"/>
      <c r="J151" s="8"/>
      <c r="K151" s="13"/>
    </row>
    <row r="152" spans="1:16" s="12" customFormat="1" ht="15.5" x14ac:dyDescent="0.25">
      <c r="A152" s="8"/>
      <c r="B152" s="12" t="s">
        <v>57</v>
      </c>
      <c r="C152" s="10">
        <v>3537</v>
      </c>
      <c r="E152" s="8"/>
      <c r="F152" s="8"/>
      <c r="G152" s="8"/>
      <c r="J152" s="8"/>
      <c r="K152" s="13"/>
    </row>
    <row r="153" spans="1:16" ht="15.5" x14ac:dyDescent="0.25">
      <c r="B153" s="75"/>
      <c r="C153" s="76"/>
      <c r="D153" s="77"/>
      <c r="E153" s="78"/>
      <c r="F153" s="79"/>
      <c r="H153" s="23"/>
      <c r="I153" s="23"/>
      <c r="J153" s="23"/>
      <c r="K153" s="3"/>
      <c r="L153" s="3"/>
      <c r="M153" s="23"/>
      <c r="N153" s="11"/>
      <c r="O153"/>
      <c r="P153" s="3"/>
    </row>
    <row r="154" spans="1:16" s="12" customFormat="1" ht="15.5" x14ac:dyDescent="0.25">
      <c r="A154" s="67"/>
      <c r="B154" s="68" t="s">
        <v>202</v>
      </c>
      <c r="C154" s="10">
        <f>SUM(C136:C153)</f>
        <v>259903011</v>
      </c>
      <c r="D154" s="10"/>
      <c r="E154" s="10"/>
      <c r="F154" s="67"/>
      <c r="H154" s="67"/>
      <c r="I154" s="67"/>
      <c r="J154" s="67"/>
      <c r="M154" s="67"/>
      <c r="N154" s="13"/>
    </row>
    <row r="155" spans="1:16" s="12" customFormat="1" ht="15.5" x14ac:dyDescent="0.25">
      <c r="A155" s="67"/>
      <c r="B155" s="12" t="s">
        <v>200</v>
      </c>
      <c r="C155" s="10">
        <f>+C154*1.02</f>
        <v>265101071.22</v>
      </c>
      <c r="D155" s="18">
        <f>C155/C154</f>
        <v>1.02</v>
      </c>
      <c r="E155" s="18"/>
      <c r="F155" s="67"/>
      <c r="H155" s="67"/>
      <c r="I155" s="67"/>
      <c r="J155" s="67"/>
      <c r="M155" s="67"/>
      <c r="N155" s="13"/>
    </row>
    <row r="156" spans="1:16" s="12" customFormat="1" ht="15.5" x14ac:dyDescent="0.25">
      <c r="A156" s="67"/>
      <c r="B156" s="68" t="s">
        <v>199</v>
      </c>
      <c r="C156" s="17">
        <f>419528708.19</f>
        <v>419528708.19</v>
      </c>
      <c r="D156" s="18">
        <f>+C156/C154</f>
        <v>1.614174097390507</v>
      </c>
      <c r="E156" s="18"/>
      <c r="F156" s="67"/>
      <c r="H156" s="67"/>
      <c r="I156" s="67"/>
      <c r="J156" s="67"/>
      <c r="M156" s="67"/>
      <c r="N156" s="13"/>
    </row>
    <row r="157" spans="1:16" s="12" customFormat="1" ht="16.149999999999999" thickBot="1" x14ac:dyDescent="0.3">
      <c r="A157" s="27"/>
      <c r="B157" s="69" t="s">
        <v>197</v>
      </c>
      <c r="C157" s="71">
        <f>+C156-C155</f>
        <v>154427636.97</v>
      </c>
      <c r="D157" s="72">
        <f>+D156-D155</f>
        <v>0.59417409739050697</v>
      </c>
      <c r="E157" s="70"/>
      <c r="F157" s="73"/>
      <c r="G157" s="16"/>
      <c r="H157" s="27"/>
      <c r="I157" s="27"/>
      <c r="J157" s="27"/>
      <c r="M157" s="67"/>
      <c r="N157" s="15"/>
    </row>
    <row r="158" spans="1:16" s="12" customFormat="1" ht="16.149999999999999" thickTop="1" x14ac:dyDescent="0.25">
      <c r="A158" s="67"/>
      <c r="C158" s="10"/>
      <c r="D158" s="17"/>
      <c r="E158" s="18"/>
      <c r="F158" s="67"/>
      <c r="H158" s="67"/>
      <c r="I158" s="67"/>
      <c r="J158" s="67"/>
      <c r="M158" s="67"/>
      <c r="N158" s="13"/>
    </row>
    <row r="159" spans="1:16" s="12" customFormat="1" ht="15.5" x14ac:dyDescent="0.25">
      <c r="A159" s="8"/>
      <c r="C159" s="10"/>
      <c r="D159" s="17"/>
      <c r="E159" s="18"/>
      <c r="F159" s="8"/>
      <c r="H159" s="8"/>
      <c r="I159" s="8"/>
      <c r="J159" s="8"/>
      <c r="M159" s="8"/>
      <c r="N159" s="13"/>
    </row>
    <row r="160" spans="1:16" s="12" customFormat="1" ht="15.5" x14ac:dyDescent="0.25">
      <c r="A160" s="45" t="s">
        <v>177</v>
      </c>
      <c r="B160" s="46"/>
      <c r="C160" s="47"/>
      <c r="D160" s="48" t="s">
        <v>16</v>
      </c>
      <c r="E160" s="99" t="s">
        <v>194</v>
      </c>
      <c r="F160" s="99" t="s">
        <v>190</v>
      </c>
      <c r="G160" s="99" t="s">
        <v>189</v>
      </c>
      <c r="J160" s="8"/>
      <c r="K160" s="9"/>
    </row>
    <row r="161" spans="1:16" ht="15.5" x14ac:dyDescent="0.25">
      <c r="B161" s="12" t="s">
        <v>178</v>
      </c>
      <c r="C161" s="10">
        <v>15011252.75</v>
      </c>
      <c r="D161" s="3"/>
      <c r="E161" s="23"/>
      <c r="F161" s="23"/>
      <c r="G161" s="23"/>
      <c r="J161" s="23"/>
      <c r="K161" s="11"/>
      <c r="N161" s="3"/>
      <c r="O161" s="3"/>
      <c r="P161" s="3"/>
    </row>
    <row r="162" spans="1:16" ht="15.5" x14ac:dyDescent="0.25">
      <c r="B162" s="75"/>
      <c r="C162" s="76"/>
      <c r="D162" s="77"/>
      <c r="E162" s="78"/>
      <c r="F162" s="79"/>
      <c r="H162" s="23"/>
      <c r="I162" s="23"/>
      <c r="J162" s="23"/>
      <c r="K162" s="3"/>
      <c r="L162" s="3"/>
      <c r="M162" s="23"/>
      <c r="N162" s="11"/>
      <c r="O162"/>
      <c r="P162" s="3"/>
    </row>
    <row r="163" spans="1:16" s="12" customFormat="1" ht="15.5" x14ac:dyDescent="0.25">
      <c r="A163" s="67"/>
      <c r="B163" s="68" t="s">
        <v>202</v>
      </c>
      <c r="C163" s="10">
        <f>SUM(C161:C162)</f>
        <v>15011252.75</v>
      </c>
      <c r="D163" s="10"/>
      <c r="E163" s="10"/>
      <c r="F163" s="67"/>
      <c r="H163" s="67"/>
      <c r="I163" s="67"/>
      <c r="J163" s="67"/>
      <c r="M163" s="67"/>
      <c r="N163" s="13"/>
    </row>
    <row r="164" spans="1:16" s="12" customFormat="1" ht="15.5" x14ac:dyDescent="0.25">
      <c r="A164" s="67"/>
      <c r="B164" s="12" t="s">
        <v>200</v>
      </c>
      <c r="C164" s="10">
        <f>+C163*1.02</f>
        <v>15311477.805</v>
      </c>
      <c r="D164" s="18">
        <f>C164/C163</f>
        <v>1.02</v>
      </c>
      <c r="E164" s="18"/>
      <c r="F164" s="67"/>
      <c r="H164" s="67"/>
      <c r="I164" s="67"/>
      <c r="J164" s="67"/>
      <c r="M164" s="67"/>
      <c r="N164" s="13"/>
    </row>
    <row r="165" spans="1:16" s="12" customFormat="1" ht="15.5" x14ac:dyDescent="0.25">
      <c r="A165" s="67"/>
      <c r="B165" s="68" t="s">
        <v>199</v>
      </c>
      <c r="C165" s="17">
        <v>15000000</v>
      </c>
      <c r="D165" s="18">
        <f>+C165/C163</f>
        <v>0.99925037901983227</v>
      </c>
      <c r="E165" s="18"/>
      <c r="F165" s="67"/>
      <c r="H165" s="67"/>
      <c r="I165" s="67"/>
      <c r="J165" s="67"/>
      <c r="M165" s="67"/>
      <c r="N165" s="13"/>
    </row>
    <row r="166" spans="1:16" s="12" customFormat="1" ht="16.149999999999999" thickBot="1" x14ac:dyDescent="0.3">
      <c r="A166" s="27"/>
      <c r="B166" s="69" t="s">
        <v>197</v>
      </c>
      <c r="C166" s="71">
        <f>+C165-C164</f>
        <v>-311477.8049999997</v>
      </c>
      <c r="D166" s="72">
        <f>+D165-D164</f>
        <v>-2.0749620980167749E-2</v>
      </c>
      <c r="E166" s="70" t="s">
        <v>216</v>
      </c>
      <c r="F166" s="73"/>
      <c r="G166" s="16"/>
      <c r="H166" s="27"/>
      <c r="I166" s="27"/>
      <c r="J166" s="27"/>
      <c r="M166" s="67"/>
      <c r="N166" s="15"/>
    </row>
    <row r="167" spans="1:16" s="12" customFormat="1" ht="16.149999999999999" thickTop="1" x14ac:dyDescent="0.25">
      <c r="A167" s="67"/>
      <c r="C167" s="10"/>
      <c r="D167" s="17"/>
      <c r="E167" s="18"/>
      <c r="F167" s="67"/>
      <c r="H167" s="67"/>
      <c r="I167" s="67"/>
      <c r="J167" s="67"/>
      <c r="M167" s="67"/>
      <c r="N167" s="13"/>
    </row>
    <row r="168" spans="1:16" ht="15.5" x14ac:dyDescent="0.25">
      <c r="B168" s="12"/>
      <c r="C168" s="10"/>
      <c r="D168" s="17"/>
      <c r="E168" s="18"/>
      <c r="F168" s="8"/>
      <c r="H168" s="23"/>
      <c r="I168" s="23"/>
      <c r="J168" s="23"/>
      <c r="K168" s="3"/>
      <c r="L168" s="3"/>
      <c r="M168" s="23"/>
      <c r="N168" s="11"/>
      <c r="O168"/>
      <c r="P168" s="3"/>
    </row>
    <row r="169" spans="1:16" s="12" customFormat="1" ht="15.5" x14ac:dyDescent="0.25">
      <c r="A169" s="45" t="s">
        <v>58</v>
      </c>
      <c r="B169" s="46"/>
      <c r="C169" s="47"/>
      <c r="D169" s="48" t="s">
        <v>16</v>
      </c>
      <c r="E169" s="100" t="s">
        <v>195</v>
      </c>
      <c r="F169" s="100" t="s">
        <v>40</v>
      </c>
      <c r="G169" s="100" t="s">
        <v>40</v>
      </c>
      <c r="J169" s="8"/>
      <c r="K169" s="9"/>
    </row>
    <row r="170" spans="1:16" s="12" customFormat="1" ht="15.5" x14ac:dyDescent="0.25">
      <c r="A170" s="22"/>
      <c r="B170" s="12" t="s">
        <v>60</v>
      </c>
      <c r="C170" s="10">
        <v>652425</v>
      </c>
      <c r="D170" s="8"/>
      <c r="E170" s="8"/>
      <c r="F170" s="8"/>
      <c r="G170" s="8"/>
      <c r="J170" s="8"/>
      <c r="K170" s="9"/>
    </row>
    <row r="171" spans="1:16" s="12" customFormat="1" ht="15.5" x14ac:dyDescent="0.25">
      <c r="A171" s="22"/>
      <c r="B171" s="12" t="s">
        <v>61</v>
      </c>
      <c r="C171" s="10">
        <v>673383</v>
      </c>
      <c r="D171" s="8"/>
      <c r="E171" s="8"/>
      <c r="F171" s="8"/>
      <c r="G171" s="8"/>
      <c r="J171" s="8"/>
      <c r="K171" s="9"/>
    </row>
    <row r="172" spans="1:16" s="12" customFormat="1" ht="15.5" x14ac:dyDescent="0.25">
      <c r="A172" s="22"/>
      <c r="B172" s="12" t="s">
        <v>62</v>
      </c>
      <c r="C172" s="10">
        <v>568730</v>
      </c>
      <c r="D172" s="8"/>
      <c r="E172" s="8"/>
      <c r="F172" s="8"/>
      <c r="G172" s="8"/>
      <c r="J172" s="8"/>
      <c r="K172" s="9"/>
    </row>
    <row r="173" spans="1:16" s="12" customFormat="1" ht="15.5" x14ac:dyDescent="0.25">
      <c r="A173" s="22"/>
      <c r="B173" s="12" t="s">
        <v>59</v>
      </c>
      <c r="C173" s="10">
        <v>1689568</v>
      </c>
      <c r="D173" s="8"/>
      <c r="E173" s="8"/>
      <c r="F173" s="8"/>
      <c r="G173" s="8"/>
      <c r="J173" s="8"/>
      <c r="K173" s="9"/>
    </row>
    <row r="174" spans="1:16" ht="15.5" x14ac:dyDescent="0.25">
      <c r="B174" s="75"/>
      <c r="C174" s="76"/>
      <c r="D174" s="77"/>
      <c r="E174" s="78"/>
      <c r="F174" s="79"/>
      <c r="H174" s="23"/>
      <c r="I174" s="23"/>
      <c r="J174" s="23"/>
      <c r="K174" s="3"/>
      <c r="L174" s="3"/>
      <c r="M174" s="23"/>
      <c r="N174" s="11"/>
      <c r="O174"/>
      <c r="P174" s="3"/>
    </row>
    <row r="175" spans="1:16" s="12" customFormat="1" ht="15.5" x14ac:dyDescent="0.25">
      <c r="A175" s="67"/>
      <c r="B175" s="68" t="s">
        <v>202</v>
      </c>
      <c r="C175" s="10">
        <f>SUM(C170:C173)</f>
        <v>3584106</v>
      </c>
      <c r="D175" s="10"/>
      <c r="E175" s="10"/>
      <c r="F175" s="67"/>
      <c r="H175" s="67"/>
      <c r="I175" s="67"/>
      <c r="J175" s="67"/>
      <c r="M175" s="67"/>
      <c r="N175" s="13"/>
    </row>
    <row r="176" spans="1:16" s="12" customFormat="1" ht="15.5" x14ac:dyDescent="0.25">
      <c r="A176" s="67"/>
      <c r="B176" s="12" t="s">
        <v>200</v>
      </c>
      <c r="C176" s="10">
        <f>+C175*1.02</f>
        <v>3655788.12</v>
      </c>
      <c r="D176" s="18">
        <f>C176/C175</f>
        <v>1.02</v>
      </c>
      <c r="E176" s="18"/>
      <c r="F176" s="67"/>
      <c r="H176" s="67"/>
      <c r="I176" s="67"/>
      <c r="J176" s="67"/>
      <c r="M176" s="67"/>
      <c r="N176" s="13"/>
    </row>
    <row r="177" spans="1:16" s="12" customFormat="1" ht="15.5" x14ac:dyDescent="0.25">
      <c r="A177" s="67"/>
      <c r="B177" s="68" t="s">
        <v>199</v>
      </c>
      <c r="C177" s="17">
        <f>4988337</f>
        <v>4988337</v>
      </c>
      <c r="D177" s="18">
        <f>+C177/C175</f>
        <v>1.3917939368980716</v>
      </c>
      <c r="E177" s="18"/>
      <c r="F177" s="67"/>
      <c r="H177" s="67"/>
      <c r="I177" s="67"/>
      <c r="J177" s="67"/>
      <c r="M177" s="67"/>
      <c r="N177" s="13"/>
    </row>
    <row r="178" spans="1:16" s="12" customFormat="1" ht="16.149999999999999" thickBot="1" x14ac:dyDescent="0.3">
      <c r="A178" s="27"/>
      <c r="B178" s="69" t="s">
        <v>197</v>
      </c>
      <c r="C178" s="71">
        <f>+C177-C176</f>
        <v>1332548.8799999999</v>
      </c>
      <c r="D178" s="72">
        <f>+D177-D176</f>
        <v>0.37179393689807161</v>
      </c>
      <c r="E178" s="70"/>
      <c r="F178" s="73"/>
      <c r="G178" s="16"/>
      <c r="H178" s="27"/>
      <c r="I178" s="27"/>
      <c r="J178" s="27"/>
      <c r="M178" s="67"/>
      <c r="N178" s="15"/>
    </row>
    <row r="179" spans="1:16" s="12" customFormat="1" ht="16.149999999999999" thickTop="1" x14ac:dyDescent="0.25">
      <c r="A179" s="67"/>
      <c r="C179" s="10"/>
      <c r="D179" s="17"/>
      <c r="E179" s="18"/>
      <c r="F179" s="67"/>
      <c r="H179" s="67"/>
      <c r="I179" s="67"/>
      <c r="J179" s="67"/>
      <c r="M179" s="67"/>
      <c r="N179" s="13"/>
    </row>
    <row r="180" spans="1:16" s="12" customFormat="1" ht="13.65" customHeight="1" x14ac:dyDescent="0.25">
      <c r="A180" s="8"/>
      <c r="C180" s="10"/>
      <c r="D180" s="17"/>
      <c r="E180" s="18"/>
      <c r="F180" s="8"/>
      <c r="G180" s="8"/>
      <c r="H180" s="8"/>
      <c r="I180" s="8"/>
      <c r="J180" s="8"/>
      <c r="M180" s="8"/>
      <c r="N180" s="9"/>
    </row>
    <row r="181" spans="1:16" s="12" customFormat="1" ht="15.5" x14ac:dyDescent="0.25">
      <c r="A181" s="45" t="s">
        <v>102</v>
      </c>
      <c r="B181" s="46"/>
      <c r="C181" s="47"/>
      <c r="D181" s="48" t="s">
        <v>16</v>
      </c>
      <c r="E181" s="101" t="s">
        <v>191</v>
      </c>
      <c r="F181" s="101" t="s">
        <v>218</v>
      </c>
      <c r="G181" s="101" t="s">
        <v>45</v>
      </c>
      <c r="J181" s="8"/>
      <c r="K181" s="9"/>
    </row>
    <row r="182" spans="1:16" ht="15.5" x14ac:dyDescent="0.25">
      <c r="B182" s="12" t="s">
        <v>103</v>
      </c>
      <c r="C182" s="10">
        <v>23718</v>
      </c>
      <c r="D182" s="3"/>
      <c r="E182" s="23"/>
      <c r="F182" s="23"/>
      <c r="G182" s="23"/>
      <c r="J182" s="23"/>
      <c r="K182" s="11"/>
      <c r="N182" s="3"/>
      <c r="O182" s="3"/>
      <c r="P182" s="3"/>
    </row>
    <row r="183" spans="1:16" ht="15.5" x14ac:dyDescent="0.25">
      <c r="B183" s="12" t="s">
        <v>179</v>
      </c>
      <c r="C183" s="10">
        <v>964</v>
      </c>
      <c r="D183" s="3"/>
      <c r="E183" s="23"/>
      <c r="F183" s="23"/>
      <c r="G183" s="23"/>
      <c r="J183" s="23"/>
      <c r="K183" s="11"/>
      <c r="N183" s="3"/>
      <c r="O183" s="3"/>
      <c r="P183" s="3"/>
    </row>
    <row r="184" spans="1:16" ht="15.5" x14ac:dyDescent="0.25">
      <c r="B184" s="12" t="s">
        <v>104</v>
      </c>
      <c r="C184" s="10">
        <v>158010</v>
      </c>
      <c r="D184" s="3"/>
      <c r="E184" s="23"/>
      <c r="F184" s="23"/>
      <c r="G184" s="23"/>
      <c r="J184" s="23"/>
      <c r="K184" s="11"/>
      <c r="N184" s="3"/>
      <c r="O184" s="3"/>
      <c r="P184" s="3"/>
    </row>
    <row r="185" spans="1:16" ht="15.5" x14ac:dyDescent="0.25">
      <c r="B185" s="12" t="s">
        <v>105</v>
      </c>
      <c r="C185" s="10">
        <v>4404</v>
      </c>
      <c r="D185" s="3"/>
      <c r="E185" s="23"/>
      <c r="F185" s="23"/>
      <c r="G185" s="23"/>
      <c r="J185" s="23"/>
      <c r="K185" s="11"/>
      <c r="N185" s="3"/>
      <c r="O185" s="3"/>
      <c r="P185" s="3"/>
    </row>
    <row r="186" spans="1:16" ht="15.5" x14ac:dyDescent="0.25">
      <c r="B186" s="12" t="s">
        <v>106</v>
      </c>
      <c r="C186" s="10">
        <v>7130971</v>
      </c>
      <c r="D186" s="3"/>
      <c r="E186" s="23"/>
      <c r="F186" s="23"/>
      <c r="G186" s="23"/>
      <c r="J186" s="23"/>
      <c r="K186" s="11"/>
      <c r="N186" s="3"/>
      <c r="O186" s="3"/>
      <c r="P186" s="3"/>
    </row>
    <row r="187" spans="1:16" ht="15.5" x14ac:dyDescent="0.25">
      <c r="B187" s="12" t="s">
        <v>107</v>
      </c>
      <c r="C187" s="10">
        <v>73024809</v>
      </c>
      <c r="D187" s="3"/>
      <c r="E187" s="25"/>
      <c r="F187" s="25"/>
      <c r="G187" s="25"/>
      <c r="J187" s="25"/>
      <c r="K187" s="52"/>
      <c r="N187" s="3"/>
      <c r="O187" s="3"/>
      <c r="P187" s="3"/>
    </row>
    <row r="188" spans="1:16" ht="15.5" x14ac:dyDescent="0.25">
      <c r="B188" s="12" t="s">
        <v>108</v>
      </c>
      <c r="C188" s="10">
        <v>58968</v>
      </c>
      <c r="D188" s="3"/>
      <c r="E188" s="25"/>
      <c r="F188" s="25"/>
      <c r="G188" s="25"/>
      <c r="J188" s="25"/>
      <c r="K188" s="52"/>
      <c r="N188" s="3"/>
      <c r="O188" s="3"/>
      <c r="P188" s="3"/>
    </row>
    <row r="189" spans="1:16" ht="15.5" x14ac:dyDescent="0.25">
      <c r="B189" s="12" t="s">
        <v>109</v>
      </c>
      <c r="C189" s="10">
        <v>1002231</v>
      </c>
      <c r="D189" s="3"/>
      <c r="E189" s="25"/>
      <c r="F189" s="25"/>
      <c r="G189" s="25"/>
      <c r="J189" s="25"/>
      <c r="K189" s="52"/>
      <c r="N189" s="3"/>
      <c r="O189" s="3"/>
      <c r="P189" s="3"/>
    </row>
    <row r="190" spans="1:16" ht="15.5" x14ac:dyDescent="0.25">
      <c r="B190" s="12" t="s">
        <v>110</v>
      </c>
      <c r="C190" s="10">
        <v>16870</v>
      </c>
      <c r="D190" s="3"/>
      <c r="E190" s="25"/>
      <c r="F190" s="25"/>
      <c r="G190" s="25"/>
      <c r="J190" s="25"/>
      <c r="K190" s="52"/>
      <c r="N190" s="3"/>
      <c r="O190" s="3"/>
      <c r="P190" s="3"/>
    </row>
    <row r="191" spans="1:16" ht="15.5" x14ac:dyDescent="0.25">
      <c r="B191" s="12" t="s">
        <v>111</v>
      </c>
      <c r="C191" s="10">
        <v>79203</v>
      </c>
      <c r="D191" s="3"/>
      <c r="E191" s="25"/>
      <c r="F191" s="25"/>
      <c r="G191" s="25"/>
      <c r="J191" s="25"/>
      <c r="K191" s="52"/>
      <c r="N191" s="3"/>
      <c r="O191" s="3"/>
      <c r="P191" s="3"/>
    </row>
    <row r="192" spans="1:16" ht="15.5" x14ac:dyDescent="0.25">
      <c r="B192" s="12" t="s">
        <v>112</v>
      </c>
      <c r="C192" s="10">
        <v>12315</v>
      </c>
      <c r="D192" s="3"/>
      <c r="E192" s="25"/>
      <c r="F192" s="25"/>
      <c r="G192" s="25"/>
      <c r="J192" s="25"/>
      <c r="K192" s="52"/>
      <c r="N192" s="3"/>
      <c r="O192" s="3"/>
      <c r="P192" s="3"/>
    </row>
    <row r="193" spans="1:16" ht="15.5" x14ac:dyDescent="0.25">
      <c r="B193" s="12" t="s">
        <v>113</v>
      </c>
      <c r="C193" s="10">
        <v>14972815</v>
      </c>
      <c r="D193" s="3"/>
      <c r="E193" s="25"/>
      <c r="F193" s="25"/>
      <c r="G193" s="25"/>
      <c r="J193" s="25"/>
      <c r="K193" s="52"/>
      <c r="N193" s="3"/>
      <c r="O193" s="3"/>
      <c r="P193" s="3"/>
    </row>
    <row r="194" spans="1:16" ht="15.5" x14ac:dyDescent="0.25">
      <c r="B194" s="12" t="s">
        <v>114</v>
      </c>
      <c r="C194" s="10">
        <v>19034002</v>
      </c>
      <c r="D194" s="3"/>
      <c r="E194" s="25"/>
      <c r="F194" s="25"/>
      <c r="G194" s="25"/>
      <c r="J194" s="25"/>
      <c r="K194" s="52"/>
      <c r="N194" s="3"/>
      <c r="O194" s="3"/>
      <c r="P194" s="3"/>
    </row>
    <row r="195" spans="1:16" ht="15.5" x14ac:dyDescent="0.25">
      <c r="B195" s="75"/>
      <c r="C195" s="76"/>
      <c r="D195" s="77"/>
      <c r="E195" s="78"/>
      <c r="F195" s="79"/>
      <c r="H195" s="23"/>
      <c r="I195" s="23"/>
      <c r="J195" s="23"/>
      <c r="K195" s="3"/>
      <c r="L195" s="3"/>
      <c r="M195" s="23"/>
      <c r="N195" s="11"/>
      <c r="O195"/>
      <c r="P195" s="3"/>
    </row>
    <row r="196" spans="1:16" s="12" customFormat="1" ht="15.5" x14ac:dyDescent="0.25">
      <c r="A196" s="27"/>
      <c r="B196" s="68" t="s">
        <v>202</v>
      </c>
      <c r="C196" s="10">
        <f>SUM(C182:C195)</f>
        <v>115519280</v>
      </c>
      <c r="D196" s="10"/>
      <c r="E196" s="18"/>
      <c r="F196" s="16"/>
      <c r="G196" s="16"/>
      <c r="H196" s="27"/>
      <c r="I196" s="27"/>
      <c r="J196" s="27"/>
      <c r="M196" s="8"/>
      <c r="N196" s="15"/>
    </row>
    <row r="197" spans="1:16" s="12" customFormat="1" ht="15.5" x14ac:dyDescent="0.25">
      <c r="A197" s="67"/>
      <c r="B197" s="12" t="s">
        <v>200</v>
      </c>
      <c r="C197" s="10">
        <f>+C196*1.02</f>
        <v>117829665.60000001</v>
      </c>
      <c r="D197" s="95">
        <f>C197/C196</f>
        <v>1.02</v>
      </c>
      <c r="E197" s="18"/>
      <c r="F197" s="67"/>
      <c r="H197" s="67"/>
      <c r="I197" s="67"/>
      <c r="J197" s="67"/>
      <c r="M197" s="67"/>
      <c r="N197" s="13"/>
    </row>
    <row r="198" spans="1:16" s="12" customFormat="1" ht="15.5" x14ac:dyDescent="0.25">
      <c r="A198" s="67"/>
      <c r="B198" s="68" t="s">
        <v>199</v>
      </c>
      <c r="C198" s="17">
        <f>117319664.84</f>
        <v>117319664.84</v>
      </c>
      <c r="D198" s="95">
        <f>+C198/C196</f>
        <v>1.0155851459600511</v>
      </c>
      <c r="E198" s="18"/>
      <c r="F198" s="67"/>
      <c r="H198" s="67"/>
      <c r="I198" s="67"/>
      <c r="J198" s="67"/>
      <c r="M198" s="67"/>
      <c r="N198" s="13"/>
    </row>
    <row r="199" spans="1:16" s="12" customFormat="1" ht="16.149999999999999" thickBot="1" x14ac:dyDescent="0.3">
      <c r="A199" s="27"/>
      <c r="B199" s="69" t="s">
        <v>197</v>
      </c>
      <c r="C199" s="71">
        <f>+C198-C197</f>
        <v>-510000.76000000536</v>
      </c>
      <c r="D199" s="72">
        <f>+D198-D197</f>
        <v>-4.4148540399489011E-3</v>
      </c>
      <c r="E199" s="70" t="s">
        <v>149</v>
      </c>
      <c r="F199" s="73"/>
      <c r="G199" s="16"/>
      <c r="H199" s="27"/>
      <c r="I199" s="27"/>
      <c r="J199" s="27"/>
      <c r="M199" s="67"/>
      <c r="N199" s="15"/>
    </row>
    <row r="200" spans="1:16" s="12" customFormat="1" ht="16.149999999999999" thickTop="1" x14ac:dyDescent="0.25">
      <c r="A200" s="67"/>
      <c r="C200" s="10"/>
      <c r="D200" s="17"/>
      <c r="E200" s="18"/>
      <c r="F200" s="67"/>
      <c r="H200" s="67"/>
      <c r="I200" s="67"/>
      <c r="J200" s="67"/>
      <c r="M200" s="67"/>
      <c r="N200" s="13"/>
    </row>
    <row r="201" spans="1:16" s="12" customFormat="1" ht="15.5" x14ac:dyDescent="0.25">
      <c r="A201" s="27"/>
      <c r="C201" s="17"/>
      <c r="D201" s="17"/>
      <c r="G201" s="16"/>
      <c r="J201" s="27"/>
      <c r="L201" s="16"/>
      <c r="M201" s="8"/>
      <c r="N201" s="53"/>
    </row>
    <row r="202" spans="1:16" s="12" customFormat="1" ht="16.149999999999999" x14ac:dyDescent="0.25">
      <c r="A202" s="92"/>
      <c r="B202" s="90" t="s">
        <v>202</v>
      </c>
      <c r="C202" s="91">
        <f>SUM(C154,C175,C71,C129,C84,C196,C163)</f>
        <v>543796190.75</v>
      </c>
      <c r="D202" s="91"/>
      <c r="E202" s="92"/>
      <c r="F202" s="92"/>
      <c r="G202" s="92"/>
      <c r="H202" s="16"/>
      <c r="I202" s="16"/>
      <c r="J202" s="27"/>
      <c r="L202" s="16"/>
      <c r="M202" s="8"/>
      <c r="N202" s="53"/>
    </row>
    <row r="203" spans="1:16" s="12" customFormat="1" ht="16.149999999999999" x14ac:dyDescent="0.25">
      <c r="A203" s="51"/>
      <c r="B203" s="49" t="s">
        <v>200</v>
      </c>
      <c r="C203" s="50">
        <f>SUM(C155,C176,C72,C130,C85,C197,C164)</f>
        <v>554672114.56499994</v>
      </c>
      <c r="D203" s="51">
        <f>C203/C202</f>
        <v>1.0199999999999998</v>
      </c>
      <c r="E203" s="51"/>
      <c r="F203" s="51"/>
      <c r="G203" s="51"/>
      <c r="H203" s="16"/>
      <c r="I203" s="16"/>
      <c r="J203" s="27"/>
      <c r="L203" s="16"/>
      <c r="M203" s="67"/>
      <c r="N203" s="53"/>
    </row>
    <row r="204" spans="1:16" s="12" customFormat="1" ht="16.149999999999999" x14ac:dyDescent="0.25">
      <c r="A204" s="51"/>
      <c r="B204" s="49" t="s">
        <v>199</v>
      </c>
      <c r="C204" s="50">
        <f>SUM(C156,C177,C73,C131,C86,C198,C165)</f>
        <v>739438968.86000001</v>
      </c>
      <c r="D204" s="51">
        <f>+C204/C202</f>
        <v>1.3597722482023473</v>
      </c>
      <c r="E204" s="51"/>
      <c r="F204" s="51"/>
      <c r="G204" s="51"/>
      <c r="H204" s="16"/>
      <c r="I204" s="16"/>
      <c r="J204" s="27"/>
      <c r="L204" s="16"/>
      <c r="M204" s="67"/>
      <c r="N204" s="53"/>
    </row>
    <row r="205" spans="1:16" s="12" customFormat="1" ht="16.850000000000001" thickBot="1" x14ac:dyDescent="0.3">
      <c r="A205" s="89"/>
      <c r="B205" s="87" t="s">
        <v>197</v>
      </c>
      <c r="C205" s="88">
        <f>SUM(C157,C178,C74,C132,C87,C199,C166)</f>
        <v>184766854.29500002</v>
      </c>
      <c r="D205" s="89">
        <f>+D204-D203</f>
        <v>0.33977224820234753</v>
      </c>
      <c r="E205" s="89"/>
      <c r="F205" s="89"/>
      <c r="G205" s="89"/>
      <c r="H205" s="16"/>
      <c r="I205" s="16"/>
      <c r="J205" s="27"/>
      <c r="L205" s="16"/>
      <c r="M205" s="67"/>
      <c r="N205" s="53"/>
    </row>
    <row r="206" spans="1:16" s="12" customFormat="1" ht="16.149999999999999" thickTop="1" x14ac:dyDescent="0.25">
      <c r="A206" s="27"/>
      <c r="C206" s="14"/>
      <c r="D206" s="28"/>
      <c r="E206" s="28"/>
      <c r="H206" s="16"/>
      <c r="I206" s="16"/>
      <c r="J206" s="16"/>
      <c r="K206" s="27"/>
      <c r="M206" s="16"/>
      <c r="N206" s="8"/>
      <c r="O206" s="53"/>
    </row>
    <row r="207" spans="1:16" s="1" customFormat="1" ht="15.5" x14ac:dyDescent="0.25">
      <c r="A207" s="93" t="s">
        <v>203</v>
      </c>
      <c r="B207" s="57" t="s">
        <v>221</v>
      </c>
      <c r="C207" s="29"/>
      <c r="D207" s="30"/>
      <c r="E207" s="31"/>
      <c r="F207" s="32"/>
      <c r="G207" s="33"/>
      <c r="H207" s="3"/>
      <c r="I207" s="3"/>
      <c r="J207" s="3"/>
      <c r="K207" s="23"/>
      <c r="M207" s="3"/>
      <c r="N207" s="34"/>
      <c r="O207" s="54"/>
    </row>
    <row r="208" spans="1:16" s="1" customFormat="1" ht="13.5" x14ac:dyDescent="0.25">
      <c r="A208" s="58" t="s">
        <v>188</v>
      </c>
      <c r="B208" s="57" t="s">
        <v>198</v>
      </c>
      <c r="C208" s="35"/>
      <c r="D208" s="36"/>
      <c r="E208" s="36"/>
      <c r="K208" s="34"/>
      <c r="N208" s="34"/>
      <c r="O208" s="55"/>
    </row>
    <row r="209" spans="1:15" s="1" customFormat="1" ht="13.5" x14ac:dyDescent="0.25">
      <c r="A209" s="34"/>
      <c r="C209" s="35"/>
      <c r="D209" s="36"/>
      <c r="E209" s="36" t="s">
        <v>115</v>
      </c>
      <c r="F209" s="37"/>
      <c r="K209" s="34"/>
      <c r="N209" s="34"/>
      <c r="O209" s="55"/>
    </row>
    <row r="210" spans="1:15" s="1" customFormat="1" ht="13.5" x14ac:dyDescent="0.25">
      <c r="A210" s="1" t="s">
        <v>116</v>
      </c>
      <c r="B210" s="3"/>
      <c r="C210" s="29"/>
      <c r="D210" s="1" t="s">
        <v>117</v>
      </c>
      <c r="E210" s="3"/>
      <c r="F210" s="38"/>
      <c r="G210" s="3"/>
      <c r="M210" s="3"/>
      <c r="N210" s="3"/>
      <c r="O210" s="11"/>
    </row>
    <row r="211" spans="1:15" s="1" customFormat="1" ht="13.5" x14ac:dyDescent="0.25">
      <c r="A211" s="1" t="s">
        <v>118</v>
      </c>
      <c r="B211" s="4" t="s">
        <v>119</v>
      </c>
      <c r="C211" s="39"/>
      <c r="D211" s="2" t="s">
        <v>120</v>
      </c>
      <c r="E211" s="4" t="s">
        <v>121</v>
      </c>
      <c r="F211" s="38"/>
      <c r="G211" s="3"/>
      <c r="M211" s="3"/>
      <c r="N211" s="3"/>
      <c r="O211" s="11"/>
    </row>
    <row r="212" spans="1:15" s="1" customFormat="1" ht="13.5" x14ac:dyDescent="0.25">
      <c r="A212" s="1" t="s">
        <v>122</v>
      </c>
      <c r="B212" s="4" t="s">
        <v>123</v>
      </c>
      <c r="C212" s="39"/>
      <c r="D212" s="2"/>
      <c r="E212" s="4" t="s">
        <v>124</v>
      </c>
      <c r="F212" s="38"/>
      <c r="G212" s="3"/>
      <c r="M212" s="3"/>
      <c r="N212" s="3"/>
      <c r="O212" s="11"/>
    </row>
    <row r="213" spans="1:15" ht="13.5" x14ac:dyDescent="0.25">
      <c r="A213" s="2" t="s">
        <v>17</v>
      </c>
      <c r="B213" s="4" t="s">
        <v>125</v>
      </c>
      <c r="C213" s="39"/>
      <c r="D213" s="2" t="s">
        <v>126</v>
      </c>
      <c r="E213" s="4" t="s">
        <v>127</v>
      </c>
      <c r="L213" s="3"/>
      <c r="N213" s="3"/>
      <c r="O213" s="11"/>
    </row>
    <row r="214" spans="1:15" ht="13.5" x14ac:dyDescent="0.25">
      <c r="A214" s="2" t="s">
        <v>128</v>
      </c>
      <c r="B214" s="1" t="s">
        <v>129</v>
      </c>
      <c r="C214" s="35"/>
      <c r="D214" s="2"/>
      <c r="E214" s="4" t="s">
        <v>130</v>
      </c>
      <c r="L214" s="3"/>
      <c r="N214" s="3"/>
      <c r="O214" s="11"/>
    </row>
    <row r="215" spans="1:15" ht="13.5" x14ac:dyDescent="0.25">
      <c r="A215" s="2" t="s">
        <v>131</v>
      </c>
      <c r="B215" s="4" t="s">
        <v>132</v>
      </c>
      <c r="C215" s="39"/>
      <c r="D215" s="2" t="s">
        <v>133</v>
      </c>
      <c r="E215" s="4" t="s">
        <v>134</v>
      </c>
      <c r="L215" s="3"/>
      <c r="N215" s="3"/>
      <c r="O215" s="11"/>
    </row>
    <row r="216" spans="1:15" ht="13.5" x14ac:dyDescent="0.25">
      <c r="A216" s="2" t="s">
        <v>135</v>
      </c>
      <c r="B216" s="4" t="s">
        <v>136</v>
      </c>
      <c r="C216" s="39"/>
      <c r="D216" s="2"/>
      <c r="E216" s="4" t="s">
        <v>137</v>
      </c>
      <c r="L216" s="3"/>
      <c r="N216" s="3"/>
      <c r="O216" s="11"/>
    </row>
    <row r="217" spans="1:15" ht="13.5" x14ac:dyDescent="0.25">
      <c r="A217" s="2" t="s">
        <v>138</v>
      </c>
      <c r="B217" s="4" t="s">
        <v>139</v>
      </c>
      <c r="C217" s="39"/>
      <c r="D217" s="2" t="s">
        <v>196</v>
      </c>
      <c r="E217" s="4"/>
      <c r="L217" s="3"/>
      <c r="N217" s="3"/>
      <c r="O217" s="11"/>
    </row>
    <row r="218" spans="1:15" ht="13.5" x14ac:dyDescent="0.25">
      <c r="A218" s="2" t="s">
        <v>140</v>
      </c>
      <c r="B218" s="4" t="s">
        <v>141</v>
      </c>
      <c r="C218" s="39"/>
      <c r="D218" s="6" t="s">
        <v>142</v>
      </c>
      <c r="E218" s="5" t="s">
        <v>143</v>
      </c>
      <c r="F218" s="40" t="s">
        <v>115</v>
      </c>
      <c r="L218" s="3"/>
      <c r="M218" s="6"/>
      <c r="N218" s="6"/>
      <c r="O218" s="56"/>
    </row>
    <row r="219" spans="1:15" ht="13.5" x14ac:dyDescent="0.25">
      <c r="A219" s="2" t="s">
        <v>144</v>
      </c>
      <c r="B219" s="4" t="s">
        <v>145</v>
      </c>
      <c r="C219" s="39"/>
      <c r="D219" s="41" t="s">
        <v>146</v>
      </c>
      <c r="E219" s="3" t="s">
        <v>147</v>
      </c>
      <c r="L219" s="3"/>
      <c r="N219" s="3"/>
      <c r="O219" s="11"/>
    </row>
    <row r="220" spans="1:15" ht="13.5" x14ac:dyDescent="0.25">
      <c r="A220" s="6" t="s">
        <v>148</v>
      </c>
      <c r="B220" s="6"/>
      <c r="C220" s="42"/>
      <c r="D220" s="1" t="s">
        <v>149</v>
      </c>
      <c r="E220" s="3" t="s">
        <v>150</v>
      </c>
      <c r="F220" s="44"/>
      <c r="G220" s="6"/>
      <c r="L220" s="3"/>
      <c r="N220" s="3"/>
      <c r="O220" s="11"/>
    </row>
    <row r="221" spans="1:15" ht="13.5" x14ac:dyDescent="0.25">
      <c r="A221" s="4" t="s">
        <v>151</v>
      </c>
      <c r="D221" s="2" t="s">
        <v>152</v>
      </c>
      <c r="E221" s="4" t="s">
        <v>153</v>
      </c>
      <c r="L221" s="3"/>
      <c r="N221" s="3"/>
      <c r="O221" s="11"/>
    </row>
    <row r="222" spans="1:15" ht="15.5" x14ac:dyDescent="0.25">
      <c r="A222" s="4" t="s">
        <v>154</v>
      </c>
      <c r="D222" s="2" t="s">
        <v>192</v>
      </c>
      <c r="E222" s="4" t="s">
        <v>155</v>
      </c>
      <c r="L222" s="3"/>
      <c r="N222" s="3"/>
      <c r="O222" s="11"/>
    </row>
    <row r="223" spans="1:15" x14ac:dyDescent="0.2">
      <c r="D223" s="3"/>
      <c r="E223" s="3"/>
      <c r="L223" s="3"/>
      <c r="N223" s="3"/>
      <c r="O223" s="11"/>
    </row>
    <row r="224" spans="1:15" ht="13.5" x14ac:dyDescent="0.25">
      <c r="A224" s="1" t="s">
        <v>156</v>
      </c>
      <c r="D224" s="1" t="s">
        <v>157</v>
      </c>
      <c r="E224" s="3"/>
      <c r="L224" s="3"/>
      <c r="N224" s="3"/>
      <c r="O224" s="11"/>
    </row>
    <row r="225" spans="1:15" ht="13.5" x14ac:dyDescent="0.25">
      <c r="A225" s="2" t="s">
        <v>158</v>
      </c>
      <c r="B225" s="4" t="s">
        <v>159</v>
      </c>
      <c r="C225" s="39"/>
      <c r="D225" s="2" t="s">
        <v>17</v>
      </c>
      <c r="E225" s="4" t="s">
        <v>160</v>
      </c>
      <c r="L225" s="3"/>
      <c r="N225" s="3"/>
      <c r="O225" s="11"/>
    </row>
    <row r="226" spans="1:15" ht="13.5" x14ac:dyDescent="0.25">
      <c r="A226" s="2" t="s">
        <v>161</v>
      </c>
      <c r="B226" s="4" t="s">
        <v>162</v>
      </c>
      <c r="C226" s="39"/>
      <c r="D226" s="2" t="s">
        <v>135</v>
      </c>
      <c r="E226" s="4" t="s">
        <v>163</v>
      </c>
      <c r="L226" s="3"/>
      <c r="N226" s="3"/>
      <c r="O226" s="11"/>
    </row>
    <row r="227" spans="1:15" ht="13.5" x14ac:dyDescent="0.25">
      <c r="A227" s="2" t="s">
        <v>17</v>
      </c>
      <c r="B227" s="4" t="s">
        <v>164</v>
      </c>
      <c r="C227" s="39"/>
      <c r="D227" s="2" t="s">
        <v>144</v>
      </c>
      <c r="E227" s="4" t="s">
        <v>165</v>
      </c>
      <c r="L227" s="3"/>
      <c r="N227" s="3"/>
      <c r="O227" s="11"/>
    </row>
    <row r="228" spans="1:15" ht="13.5" x14ac:dyDescent="0.25">
      <c r="A228" s="2" t="s">
        <v>45</v>
      </c>
      <c r="B228" s="4" t="s">
        <v>166</v>
      </c>
      <c r="C228" s="39"/>
      <c r="D228" s="2" t="s">
        <v>167</v>
      </c>
      <c r="E228" s="4" t="s">
        <v>168</v>
      </c>
      <c r="L228" s="3"/>
      <c r="N228" s="3"/>
      <c r="O228" s="11"/>
    </row>
    <row r="229" spans="1:15" ht="13.5" x14ac:dyDescent="0.25">
      <c r="A229" s="2" t="s">
        <v>169</v>
      </c>
      <c r="B229" s="4" t="s">
        <v>170</v>
      </c>
      <c r="C229" s="39"/>
      <c r="D229" s="2" t="s">
        <v>171</v>
      </c>
      <c r="E229" s="4" t="s">
        <v>172</v>
      </c>
      <c r="L229" s="3"/>
      <c r="N229" s="3"/>
      <c r="O229" s="11"/>
    </row>
    <row r="230" spans="1:15" ht="13.5" x14ac:dyDescent="0.25">
      <c r="A230" s="2" t="s">
        <v>173</v>
      </c>
      <c r="B230" s="4" t="s">
        <v>174</v>
      </c>
      <c r="C230" s="39"/>
      <c r="D230" s="31"/>
      <c r="K230" s="3"/>
      <c r="L230" s="3"/>
      <c r="O230" s="11"/>
    </row>
    <row r="231" spans="1:15" ht="13.5" x14ac:dyDescent="0.25">
      <c r="A231" s="2" t="s">
        <v>167</v>
      </c>
      <c r="B231" s="4" t="s">
        <v>175</v>
      </c>
      <c r="C231" s="39"/>
      <c r="D231" s="31"/>
      <c r="K231" s="3"/>
      <c r="L231" s="3"/>
      <c r="O231" s="11"/>
    </row>
    <row r="232" spans="1:15" ht="13.5" x14ac:dyDescent="0.25">
      <c r="A232" s="6" t="s">
        <v>148</v>
      </c>
      <c r="B232" s="6"/>
      <c r="C232" s="42"/>
      <c r="D232" s="43"/>
      <c r="E232" s="43"/>
      <c r="F232" s="44"/>
      <c r="G232" s="6"/>
      <c r="H232" s="6"/>
      <c r="I232" s="6"/>
      <c r="J232" s="6"/>
      <c r="K232" s="3"/>
      <c r="L232" s="3"/>
      <c r="O232" s="11"/>
    </row>
    <row r="233" spans="1:15" x14ac:dyDescent="0.2">
      <c r="A233" s="41" t="s">
        <v>176</v>
      </c>
      <c r="D233" s="31"/>
      <c r="K233" s="3"/>
      <c r="L233" s="3"/>
      <c r="O233" s="11"/>
    </row>
    <row r="234" spans="1:15" x14ac:dyDescent="0.2">
      <c r="K234" s="3"/>
      <c r="L234" s="3"/>
      <c r="O234" s="11"/>
    </row>
    <row r="235" spans="1:15" x14ac:dyDescent="0.2">
      <c r="L235" s="3"/>
    </row>
    <row r="236" spans="1:15" x14ac:dyDescent="0.2">
      <c r="L236" s="3"/>
    </row>
    <row r="237" spans="1:15" x14ac:dyDescent="0.2">
      <c r="L237" s="3"/>
    </row>
    <row r="238" spans="1:15" x14ac:dyDescent="0.2">
      <c r="L238" s="3"/>
    </row>
    <row r="239" spans="1:15" x14ac:dyDescent="0.2">
      <c r="L239" s="3"/>
    </row>
    <row r="240" spans="1:15" x14ac:dyDescent="0.2">
      <c r="A240" s="3"/>
      <c r="C240" s="3"/>
      <c r="D240" s="3"/>
      <c r="E240" s="3"/>
      <c r="F240" s="3"/>
      <c r="L240" s="3"/>
    </row>
    <row r="241" spans="1:15" x14ac:dyDescent="0.2">
      <c r="A241" s="3"/>
      <c r="C241" s="3"/>
      <c r="D241" s="3"/>
      <c r="E241" s="3"/>
      <c r="F241" s="3"/>
      <c r="L241" s="3"/>
    </row>
    <row r="242" spans="1:15" x14ac:dyDescent="0.2">
      <c r="A242" s="3"/>
      <c r="C242" s="3"/>
      <c r="D242" s="3"/>
      <c r="E242" s="3"/>
      <c r="F242" s="3"/>
    </row>
    <row r="243" spans="1:15" x14ac:dyDescent="0.2">
      <c r="A243" s="3"/>
      <c r="C243" s="3"/>
      <c r="D243" s="3"/>
      <c r="E243" s="3"/>
      <c r="F243" s="3"/>
    </row>
    <row r="244" spans="1:15" x14ac:dyDescent="0.2">
      <c r="A244" s="3"/>
      <c r="C244" s="3"/>
      <c r="D244" s="3"/>
      <c r="E244" s="3"/>
      <c r="F244" s="3"/>
    </row>
    <row r="245" spans="1:15" x14ac:dyDescent="0.2">
      <c r="A245" s="3"/>
      <c r="C245" s="3"/>
      <c r="D245" s="3"/>
      <c r="E245" s="3"/>
      <c r="F245" s="3"/>
    </row>
    <row r="246" spans="1:15" x14ac:dyDescent="0.2">
      <c r="A246" s="3"/>
      <c r="C246" s="3"/>
      <c r="D246" s="3"/>
      <c r="E246" s="3"/>
      <c r="F246" s="3"/>
    </row>
    <row r="247" spans="1:15" x14ac:dyDescent="0.2">
      <c r="A247" s="3"/>
      <c r="C247" s="3"/>
      <c r="D247" s="3"/>
      <c r="E247" s="3"/>
      <c r="F247" s="3"/>
    </row>
    <row r="248" spans="1:15" x14ac:dyDescent="0.2">
      <c r="A248" s="3"/>
      <c r="C248" s="3"/>
      <c r="D248" s="3"/>
      <c r="E248" s="3"/>
      <c r="F248" s="3"/>
      <c r="L248" s="3"/>
    </row>
    <row r="249" spans="1:15" ht="13.5" x14ac:dyDescent="0.25">
      <c r="A249" s="3"/>
      <c r="C249" s="3"/>
      <c r="D249" s="3"/>
      <c r="E249" s="3"/>
      <c r="F249" s="3"/>
      <c r="I249" s="1"/>
      <c r="J249" s="1"/>
      <c r="K249" s="25"/>
      <c r="L249" s="3"/>
      <c r="M249" s="25"/>
      <c r="N249" s="25"/>
      <c r="O249" s="52"/>
    </row>
    <row r="250" spans="1:15" ht="13.5" x14ac:dyDescent="0.25">
      <c r="A250" s="3"/>
      <c r="C250" s="3"/>
      <c r="D250" s="3"/>
      <c r="E250" s="3"/>
      <c r="F250" s="3"/>
      <c r="I250" s="2"/>
      <c r="J250" s="2"/>
      <c r="K250" s="25"/>
      <c r="L250" s="3"/>
      <c r="M250" s="25"/>
      <c r="N250" s="25"/>
      <c r="O250" s="52"/>
    </row>
    <row r="251" spans="1:15" ht="13.5" x14ac:dyDescent="0.25">
      <c r="A251" s="3"/>
      <c r="C251" s="3"/>
      <c r="D251" s="3"/>
      <c r="E251" s="3"/>
      <c r="F251" s="3"/>
      <c r="I251" s="2"/>
      <c r="J251" s="2"/>
      <c r="K251" s="25"/>
      <c r="L251" s="3"/>
      <c r="M251" s="25"/>
      <c r="N251" s="25"/>
      <c r="O251" s="52"/>
    </row>
    <row r="252" spans="1:15" ht="13.5" x14ac:dyDescent="0.25">
      <c r="A252" s="3"/>
      <c r="C252" s="3"/>
      <c r="D252" s="3"/>
      <c r="E252" s="3"/>
      <c r="F252" s="3"/>
      <c r="I252" s="2"/>
      <c r="J252" s="2"/>
      <c r="K252" s="25"/>
      <c r="L252" s="3"/>
      <c r="M252" s="25"/>
      <c r="N252" s="25"/>
      <c r="O252" s="52"/>
    </row>
    <row r="253" spans="1:15" ht="13.5" x14ac:dyDescent="0.25">
      <c r="A253" s="3"/>
      <c r="C253" s="3"/>
      <c r="D253" s="3"/>
      <c r="E253" s="3"/>
      <c r="F253" s="3"/>
      <c r="I253" s="2"/>
      <c r="J253" s="2"/>
      <c r="K253" s="25"/>
      <c r="L253" s="3"/>
      <c r="M253" s="25"/>
      <c r="N253" s="25"/>
      <c r="O253" s="52"/>
    </row>
    <row r="254" spans="1:15" ht="13.5" x14ac:dyDescent="0.25">
      <c r="A254" s="3"/>
      <c r="C254" s="3"/>
      <c r="D254" s="3"/>
      <c r="E254" s="3"/>
      <c r="F254" s="3"/>
      <c r="I254" s="2"/>
      <c r="J254" s="2"/>
      <c r="K254" s="25"/>
      <c r="L254" s="3"/>
      <c r="M254" s="25"/>
      <c r="N254" s="25"/>
      <c r="O254" s="52"/>
    </row>
    <row r="255" spans="1:15" x14ac:dyDescent="0.2">
      <c r="A255" s="3"/>
      <c r="C255" s="3"/>
      <c r="D255" s="3"/>
      <c r="E255" s="3"/>
      <c r="F255" s="3"/>
      <c r="L255" s="3"/>
    </row>
    <row r="256" spans="1:15" x14ac:dyDescent="0.2">
      <c r="A256" s="3"/>
      <c r="C256" s="3"/>
      <c r="D256" s="3"/>
      <c r="E256" s="3"/>
      <c r="F256" s="3"/>
      <c r="L256" s="3"/>
    </row>
    <row r="257" spans="1:12" x14ac:dyDescent="0.2">
      <c r="A257" s="3"/>
      <c r="C257" s="3"/>
      <c r="D257" s="3"/>
      <c r="E257" s="3"/>
      <c r="F257" s="3"/>
      <c r="L257" s="3"/>
    </row>
    <row r="258" spans="1:12" x14ac:dyDescent="0.2">
      <c r="A258" s="3"/>
      <c r="C258" s="3"/>
      <c r="D258" s="3"/>
      <c r="E258" s="3"/>
      <c r="F258" s="3"/>
      <c r="L258" s="3"/>
    </row>
    <row r="259" spans="1:12" x14ac:dyDescent="0.2">
      <c r="A259" s="3"/>
      <c r="C259" s="3"/>
      <c r="D259" s="3"/>
      <c r="E259" s="3"/>
      <c r="F259" s="3"/>
      <c r="L259" s="3"/>
    </row>
    <row r="260" spans="1:12" x14ac:dyDescent="0.2">
      <c r="A260" s="3"/>
      <c r="C260" s="3"/>
      <c r="D260" s="3"/>
      <c r="E260" s="3"/>
      <c r="F260" s="3"/>
      <c r="L260" s="3"/>
    </row>
    <row r="261" spans="1:12" x14ac:dyDescent="0.2">
      <c r="A261" s="3"/>
      <c r="C261" s="3"/>
      <c r="D261" s="3"/>
      <c r="E261" s="3"/>
      <c r="F261" s="3"/>
      <c r="L261" s="3"/>
    </row>
    <row r="262" spans="1:12" x14ac:dyDescent="0.2">
      <c r="A262" s="3"/>
      <c r="C262" s="3"/>
      <c r="D262" s="3"/>
      <c r="E262" s="3"/>
      <c r="F262" s="3"/>
      <c r="L262" s="3"/>
    </row>
    <row r="263" spans="1:12" x14ac:dyDescent="0.2">
      <c r="A263" s="3"/>
      <c r="C263" s="3"/>
      <c r="D263" s="3"/>
      <c r="E263" s="3"/>
      <c r="F263" s="3"/>
      <c r="L263" s="3"/>
    </row>
    <row r="264" spans="1:12" x14ac:dyDescent="0.2">
      <c r="A264" s="3"/>
      <c r="C264" s="3"/>
      <c r="D264" s="3"/>
      <c r="E264" s="3"/>
      <c r="F264" s="3"/>
      <c r="L264" s="3"/>
    </row>
    <row r="265" spans="1:12" x14ac:dyDescent="0.2">
      <c r="A265" s="3"/>
      <c r="C265" s="3"/>
      <c r="D265" s="3"/>
      <c r="E265" s="3"/>
      <c r="F265" s="3"/>
      <c r="L265" s="3"/>
    </row>
    <row r="266" spans="1:12" x14ac:dyDescent="0.2">
      <c r="A266" s="3"/>
      <c r="C266" s="3"/>
      <c r="D266" s="3"/>
      <c r="E266" s="3"/>
      <c r="F266" s="3"/>
      <c r="L266" s="3"/>
    </row>
    <row r="267" spans="1:12" x14ac:dyDescent="0.2">
      <c r="A267" s="3"/>
      <c r="C267" s="3"/>
      <c r="D267" s="3"/>
      <c r="E267" s="3"/>
      <c r="F267" s="3"/>
      <c r="L267" s="3"/>
    </row>
  </sheetData>
  <sortState ref="B11:E65">
    <sortCondition ref="B11"/>
  </sortState>
  <mergeCells count="4">
    <mergeCell ref="A1:G1"/>
    <mergeCell ref="A2:G2"/>
    <mergeCell ref="A3:G3"/>
    <mergeCell ref="A4:G4"/>
  </mergeCells>
  <printOptions horizontalCentered="1"/>
  <pageMargins left="0.2" right="0.2" top="0.15" bottom="0.25" header="0.2" footer="0.5"/>
  <pageSetup scale="50" fitToHeight="3" orientation="portrait" horizontalDpi="4294967292" r:id="rId1"/>
  <headerFooter alignWithMargins="0"/>
  <rowBreaks count="1" manualBreakCount="1">
    <brk id="2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Collateralization of Bank Dep</vt:lpstr>
      <vt:lpstr>'Collateralization of Bank Dep'!Print_Area</vt:lpstr>
      <vt:lpstr>'Collateralization of Bank Dep'!Print_Titles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Baker</dc:creator>
  <cp:lastModifiedBy>Kerri Baker</cp:lastModifiedBy>
  <cp:lastPrinted>2016-03-10T21:24:22Z</cp:lastPrinted>
  <dcterms:created xsi:type="dcterms:W3CDTF">2016-03-09T18:07:23Z</dcterms:created>
  <dcterms:modified xsi:type="dcterms:W3CDTF">2016-03-15T13:51:43Z</dcterms:modified>
</cp:coreProperties>
</file>