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120" windowHeight="9555"/>
  </bookViews>
  <sheets>
    <sheet name="Collateralization of Bank Dep" sheetId="1" r:id="rId1"/>
  </sheets>
  <externalReferences>
    <externalReference r:id="rId2"/>
    <externalReference r:id="rId3"/>
    <externalReference r:id="rId4"/>
  </externalReferences>
  <definedNames>
    <definedName name="Aname">#REF!</definedName>
    <definedName name="Bal">#REF!</definedName>
    <definedName name="BeginDate">[1]Data!$O$1</definedName>
    <definedName name="Bid">#REF!</definedName>
    <definedName name="Days">#REF!</definedName>
    <definedName name="EndDate">[1]Data!$O$2</definedName>
    <definedName name="INVTYPEDATA">OFFSET([2]CurrentPortfolio!$F$120,0,0,COUNT([2]CurrentPortfolio!$F$120:$F$132),1)</definedName>
    <definedName name="INVTYPENAME">OFFSET([2]CurrentPortfolio!$G$120,0,0,COUNT([2]CurrentPortfolio!$F$120:$F$132),1)</definedName>
    <definedName name="Mature">#REF!</definedName>
    <definedName name="Name">#REF!</definedName>
    <definedName name="Open">#REF!</definedName>
    <definedName name="PIEDATA">OFFSET([2]CurrentPortfolio!$E$105,0,0,COUNT([2]CurrentPortfolio!$E$105:$E$117),1)</definedName>
    <definedName name="PIENAME">OFFSET([2]CurrentPortfolio!$F$105,0,0,COUNT([2]CurrentPortfolio!$E$105:$E$117),1)</definedName>
    <definedName name="Principal">#REF!</definedName>
    <definedName name="_xlnm.Print_Area" localSheetId="0">'Collateralization of Bank Dep'!$A$1:$M$227</definedName>
    <definedName name="_xlnm.Print_Titles" localSheetId="0">'Collateralization of Bank Dep'!$1:$8</definedName>
    <definedName name="Type">#REF!</definedName>
    <definedName name="Vendor">#REF!</definedName>
    <definedName name="Year">'[3]TR-IMP'!$T$1</definedName>
  </definedNames>
  <calcPr calcId="145621"/>
</workbook>
</file>

<file path=xl/calcChain.xml><?xml version="1.0" encoding="utf-8"?>
<calcChain xmlns="http://schemas.openxmlformats.org/spreadsheetml/2006/main">
  <c r="D195" i="1" l="1"/>
  <c r="F195" i="1" s="1"/>
  <c r="E180" i="1"/>
  <c r="F180" i="1" s="1"/>
  <c r="E181" i="1"/>
  <c r="F181" i="1" s="1"/>
  <c r="E182" i="1"/>
  <c r="E183" i="1"/>
  <c r="F183" i="1" s="1"/>
  <c r="E184" i="1"/>
  <c r="E185" i="1"/>
  <c r="F185" i="1" s="1"/>
  <c r="E186" i="1"/>
  <c r="E187" i="1"/>
  <c r="F187" i="1" s="1"/>
  <c r="E188" i="1"/>
  <c r="F188" i="1" s="1"/>
  <c r="E189" i="1"/>
  <c r="F189" i="1" s="1"/>
  <c r="E190" i="1"/>
  <c r="E191" i="1"/>
  <c r="F191" i="1" s="1"/>
  <c r="E192" i="1"/>
  <c r="E193" i="1"/>
  <c r="F193" i="1" s="1"/>
  <c r="E179" i="1"/>
  <c r="F179" i="1"/>
  <c r="F192" i="1"/>
  <c r="F190" i="1"/>
  <c r="F186" i="1"/>
  <c r="F184" i="1"/>
  <c r="F182" i="1"/>
  <c r="E178" i="1"/>
  <c r="E135" i="1"/>
  <c r="D161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F113" i="1" s="1"/>
  <c r="E114" i="1"/>
  <c r="F114" i="1" s="1"/>
  <c r="E115" i="1"/>
  <c r="F115" i="1" s="1"/>
  <c r="E116" i="1"/>
  <c r="F116" i="1" s="1"/>
  <c r="E117" i="1"/>
  <c r="F117" i="1" s="1"/>
  <c r="E118" i="1"/>
  <c r="F118" i="1" s="1"/>
  <c r="E119" i="1"/>
  <c r="F119" i="1" s="1"/>
  <c r="E120" i="1"/>
  <c r="F120" i="1" s="1"/>
  <c r="E121" i="1"/>
  <c r="F121" i="1" s="1"/>
  <c r="E122" i="1"/>
  <c r="F122" i="1" s="1"/>
  <c r="E123" i="1"/>
  <c r="F123" i="1" s="1"/>
  <c r="E124" i="1"/>
  <c r="F124" i="1" s="1"/>
  <c r="E125" i="1"/>
  <c r="F125" i="1" s="1"/>
  <c r="E126" i="1"/>
  <c r="F126" i="1" s="1"/>
  <c r="E127" i="1"/>
  <c r="F127" i="1" s="1"/>
  <c r="E128" i="1"/>
  <c r="F128" i="1" s="1"/>
  <c r="E129" i="1"/>
  <c r="F129" i="1" s="1"/>
  <c r="E130" i="1"/>
  <c r="F130" i="1" s="1"/>
  <c r="E131" i="1"/>
  <c r="F131" i="1" s="1"/>
  <c r="E132" i="1"/>
  <c r="F132" i="1" s="1"/>
  <c r="E133" i="1"/>
  <c r="F133" i="1" s="1"/>
  <c r="E80" i="1"/>
  <c r="F80" i="1" s="1"/>
  <c r="E81" i="1"/>
  <c r="F81" i="1" s="1"/>
  <c r="E82" i="1"/>
  <c r="F82" i="1" s="1"/>
  <c r="E83" i="1"/>
  <c r="F83" i="1" s="1"/>
  <c r="E84" i="1"/>
  <c r="F84" i="1" s="1"/>
  <c r="E85" i="1"/>
  <c r="F85" i="1" s="1"/>
  <c r="E86" i="1"/>
  <c r="F86" i="1" s="1"/>
  <c r="D77" i="1"/>
  <c r="E75" i="1"/>
  <c r="F75" i="1" s="1"/>
  <c r="E74" i="1"/>
  <c r="F74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D140" i="1" l="1"/>
  <c r="F140" i="1" s="1"/>
  <c r="E138" i="1"/>
  <c r="F138" i="1" s="1"/>
  <c r="E165" i="1" l="1"/>
  <c r="F165" i="1" s="1"/>
  <c r="E164" i="1"/>
  <c r="F164" i="1" s="1"/>
  <c r="F103" i="1"/>
  <c r="F102" i="1"/>
  <c r="F96" i="1"/>
  <c r="F111" i="1"/>
  <c r="F108" i="1"/>
  <c r="F107" i="1"/>
  <c r="F109" i="1"/>
  <c r="F99" i="1"/>
  <c r="E87" i="1"/>
  <c r="F112" i="1"/>
  <c r="F100" i="1"/>
  <c r="F104" i="1"/>
  <c r="E67" i="1"/>
  <c r="E198" i="1" s="1"/>
  <c r="F101" i="1" l="1"/>
  <c r="F110" i="1"/>
  <c r="F106" i="1"/>
  <c r="F98" i="1"/>
  <c r="F105" i="1"/>
  <c r="F97" i="1"/>
  <c r="D167" i="1"/>
  <c r="F167" i="1" s="1"/>
  <c r="E71" i="1" l="1"/>
  <c r="F71" i="1" s="1"/>
  <c r="E72" i="1"/>
  <c r="D135" i="1"/>
  <c r="F135" i="1" s="1"/>
  <c r="E70" i="1"/>
  <c r="E147" i="1"/>
  <c r="E148" i="1"/>
  <c r="E144" i="1"/>
  <c r="E154" i="1"/>
  <c r="E155" i="1"/>
  <c r="F155" i="1" s="1"/>
  <c r="E153" i="1"/>
  <c r="F153" i="1" s="1"/>
  <c r="E143" i="1"/>
  <c r="F154" i="1"/>
  <c r="E158" i="1"/>
  <c r="E145" i="1"/>
  <c r="E156" i="1"/>
  <c r="E159" i="1"/>
  <c r="E146" i="1"/>
  <c r="D67" i="1"/>
  <c r="E11" i="1"/>
  <c r="F148" i="1" l="1"/>
  <c r="F146" i="1"/>
  <c r="F145" i="1"/>
  <c r="F144" i="1"/>
  <c r="F158" i="1"/>
  <c r="F147" i="1"/>
  <c r="F159" i="1"/>
  <c r="F156" i="1"/>
  <c r="F161" i="1"/>
  <c r="F67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11" i="1"/>
  <c r="D175" i="1"/>
  <c r="E173" i="1"/>
  <c r="F173" i="1" s="1"/>
  <c r="E172" i="1"/>
  <c r="F172" i="1" s="1"/>
  <c r="E171" i="1"/>
  <c r="F171" i="1" s="1"/>
  <c r="E170" i="1"/>
  <c r="E157" i="1"/>
  <c r="F157" i="1" s="1"/>
  <c r="F72" i="1"/>
  <c r="F77" i="1"/>
  <c r="F95" i="1"/>
  <c r="F94" i="1"/>
  <c r="F93" i="1"/>
  <c r="F92" i="1"/>
  <c r="F91" i="1"/>
  <c r="F90" i="1"/>
  <c r="F89" i="1"/>
  <c r="F88" i="1"/>
  <c r="F87" i="1"/>
  <c r="F175" i="1" l="1"/>
  <c r="D198" i="1"/>
  <c r="F198" i="1" s="1"/>
  <c r="F170" i="1"/>
  <c r="F70" i="1"/>
  <c r="F143" i="1"/>
</calcChain>
</file>

<file path=xl/sharedStrings.xml><?xml version="1.0" encoding="utf-8"?>
<sst xmlns="http://schemas.openxmlformats.org/spreadsheetml/2006/main" count="470" uniqueCount="272">
  <si>
    <t>State of Rhode Island</t>
  </si>
  <si>
    <t>Office of the General Treasurer</t>
  </si>
  <si>
    <t>Collateralization of State Bank Deposits</t>
  </si>
  <si>
    <t xml:space="preserve">Moody's </t>
  </si>
  <si>
    <t>Deposit</t>
  </si>
  <si>
    <t xml:space="preserve">Collateral </t>
  </si>
  <si>
    <t xml:space="preserve">Percentage of </t>
  </si>
  <si>
    <t>Collateral</t>
  </si>
  <si>
    <t>VERIBANC</t>
  </si>
  <si>
    <t>S&amp;P</t>
  </si>
  <si>
    <t>Bank</t>
  </si>
  <si>
    <t>Account Name</t>
  </si>
  <si>
    <t>Balance</t>
  </si>
  <si>
    <t>Amount</t>
  </si>
  <si>
    <t xml:space="preserve">Term </t>
  </si>
  <si>
    <t xml:space="preserve">Report Filed </t>
  </si>
  <si>
    <t>Rating</t>
  </si>
  <si>
    <t>Citizens Bank</t>
  </si>
  <si>
    <t>Y</t>
  </si>
  <si>
    <t>A</t>
  </si>
  <si>
    <t xml:space="preserve">STATE OF RHODE ISLAND                   </t>
  </si>
  <si>
    <t>DDA</t>
  </si>
  <si>
    <t>Employee Retirement</t>
  </si>
  <si>
    <t>Adult Correctional Institution</t>
  </si>
  <si>
    <t>Registry of Superior Court</t>
  </si>
  <si>
    <t>Dept of Human Services</t>
  </si>
  <si>
    <t>RI Clean Water Act</t>
  </si>
  <si>
    <t>Muncipal Employees Retirement</t>
  </si>
  <si>
    <t>Judicial Retirement</t>
  </si>
  <si>
    <t>State Police Retirement</t>
  </si>
  <si>
    <t>State of RI</t>
  </si>
  <si>
    <t>Auto Equipment</t>
  </si>
  <si>
    <t>Correctional Industries</t>
  </si>
  <si>
    <t>Employment Security Benefit (DLT)</t>
  </si>
  <si>
    <t>Bond Capital</t>
  </si>
  <si>
    <t>DOT - Intersurface Transport Fund</t>
  </si>
  <si>
    <t>Child Support</t>
  </si>
  <si>
    <t>Tax Refund</t>
  </si>
  <si>
    <t>Tax Refund_Direct Deposit</t>
  </si>
  <si>
    <t>Supreme Court</t>
  </si>
  <si>
    <t>COURTS ESCROW BALANCE</t>
  </si>
  <si>
    <t>Total</t>
  </si>
  <si>
    <t>Bank RI</t>
  </si>
  <si>
    <t>N/R</t>
  </si>
  <si>
    <t>Internal Services Funds</t>
  </si>
  <si>
    <t>Permanent School</t>
  </si>
  <si>
    <t>Higher Education</t>
  </si>
  <si>
    <t>Industrial Building &amp; Mortgage Fund</t>
  </si>
  <si>
    <t>CD</t>
  </si>
  <si>
    <t>BBB</t>
  </si>
  <si>
    <t>DHS SSI Project Account</t>
  </si>
  <si>
    <t>Fleet Replacement Revolving Loan Fund</t>
  </si>
  <si>
    <t>Workers Comp/Assessed Fringe</t>
  </si>
  <si>
    <t>Health Insurance Active Employees</t>
  </si>
  <si>
    <t>Health Insurance - BOG Retirees</t>
  </si>
  <si>
    <t>Health Insurance Retirees</t>
  </si>
  <si>
    <t>Health Insurance - RIPTA Actives and Retirees</t>
  </si>
  <si>
    <t>Health Insurance - Judicial Retirees</t>
  </si>
  <si>
    <t>Health Insurance - Legislative Retirees</t>
  </si>
  <si>
    <t>Health Insurance - State Police Retirees</t>
  </si>
  <si>
    <t>State RI Disbursement Account</t>
  </si>
  <si>
    <t>Health Insurance - Teacher Retirees</t>
  </si>
  <si>
    <t>Washington Trust</t>
  </si>
  <si>
    <t>Recreational Area</t>
  </si>
  <si>
    <t xml:space="preserve">DBR Real Estate Escrow Account </t>
  </si>
  <si>
    <t>Dredging Fund</t>
  </si>
  <si>
    <t>RICAP Fund</t>
  </si>
  <si>
    <t>Bank of America</t>
  </si>
  <si>
    <t>A-</t>
  </si>
  <si>
    <t>Payroll A Account</t>
  </si>
  <si>
    <t>State of RI Prov Plantations</t>
  </si>
  <si>
    <t>State of RI Dept For Children</t>
  </si>
  <si>
    <t>Dept of Human Svcs</t>
  </si>
  <si>
    <t>Special Payroll Account</t>
  </si>
  <si>
    <t>Pension Direct Deposit</t>
  </si>
  <si>
    <t>RI Dept Employment &amp; Training</t>
  </si>
  <si>
    <t>RI Department of Employment</t>
  </si>
  <si>
    <t>General Fund</t>
  </si>
  <si>
    <t>State University College Fund</t>
  </si>
  <si>
    <t>RI Prov Plan Empl and Training Div</t>
  </si>
  <si>
    <t>State of RI Dem Division Of</t>
  </si>
  <si>
    <t>RI Prov Plant Emp Training Div</t>
  </si>
  <si>
    <t>State Lottery Fund</t>
  </si>
  <si>
    <t>General Public Assistance</t>
  </si>
  <si>
    <t>Supportive Svcs Payroll</t>
  </si>
  <si>
    <t>Recreation Area Fund</t>
  </si>
  <si>
    <t>State of Rhode Island Eleanor</t>
  </si>
  <si>
    <t>William Davies Jr Voo Tech</t>
  </si>
  <si>
    <t>Rhode Island Dept of Children, Youth and Families</t>
  </si>
  <si>
    <t>Imprest D</t>
  </si>
  <si>
    <t>Imprest Cash</t>
  </si>
  <si>
    <t>Adult Correctional</t>
  </si>
  <si>
    <t>Clerk of Superior Court</t>
  </si>
  <si>
    <t>State of RI &amp; Prov Plant</t>
  </si>
  <si>
    <t>Imprest B</t>
  </si>
  <si>
    <t>Imprest A</t>
  </si>
  <si>
    <t>RI Community Living &amp; Supports</t>
  </si>
  <si>
    <t>RHODE ISLAND DEPT OF CHILDREN YOUTH AND</t>
  </si>
  <si>
    <t>University of Rhode Island</t>
  </si>
  <si>
    <t>RIm State Police Confidential</t>
  </si>
  <si>
    <t>WM M Davies Jr Career &amp; Tech H</t>
  </si>
  <si>
    <t>URI-Fed Dist</t>
  </si>
  <si>
    <t>URI Loan Funds</t>
  </si>
  <si>
    <t>State Infrastructure Bank Fund</t>
  </si>
  <si>
    <t>URI Ryan Center Operations</t>
  </si>
  <si>
    <t>URI Boss Operating</t>
  </si>
  <si>
    <t>Webster Bank</t>
  </si>
  <si>
    <t>Bond Capital Invst</t>
  </si>
  <si>
    <t>DMV Lockbox</t>
  </si>
  <si>
    <t>ERS Inv Fund</t>
  </si>
  <si>
    <t>Fleet Replacement Invst</t>
  </si>
  <si>
    <t>General Fund Invst</t>
  </si>
  <si>
    <t>Highway Fund Invst</t>
  </si>
  <si>
    <t>Lottery Fund Invst</t>
  </si>
  <si>
    <t>MERS Invst Fund</t>
  </si>
  <si>
    <t>RI Public Rail Corporation Fund</t>
  </si>
  <si>
    <t>RICAP Invst Fund</t>
  </si>
  <si>
    <t>Taxation Credit</t>
  </si>
  <si>
    <t>TDI Fund Invst</t>
  </si>
  <si>
    <t>Grand Total</t>
  </si>
  <si>
    <t>Collateralization with FHLB letter of credit requires only 100% coverage due to the nature of the security)</t>
  </si>
  <si>
    <t xml:space="preserve"> </t>
  </si>
  <si>
    <t>Moody's Long-Term Bank Deposit Ratings:</t>
  </si>
  <si>
    <t>VERIBANC Ratings:</t>
  </si>
  <si>
    <t>Aaa</t>
  </si>
  <si>
    <t>Highest Rating, exceptional credit quality and smallest degree of risk.</t>
  </si>
  <si>
    <t>GREEN</t>
  </si>
  <si>
    <t>The institution’s equity exceeds a modest percentage of its assets and had positive net</t>
  </si>
  <si>
    <t>Aa</t>
  </si>
  <si>
    <t>Excellent credit quality, susceptibility of long term risks appear somewhat greater.</t>
  </si>
  <si>
    <t>income during the most recent reporting period.</t>
  </si>
  <si>
    <t>Good credit quality, could suggest a susceptibility to impairment over the long term.</t>
  </si>
  <si>
    <t>YELLOW</t>
  </si>
  <si>
    <t xml:space="preserve">The institution’s equity is at a minimal percentage of its assets or it incurred a net loss </t>
  </si>
  <si>
    <t>Baa</t>
  </si>
  <si>
    <r>
      <rPr>
        <sz val="10"/>
        <rFont val="Arial"/>
        <family val="2"/>
      </rPr>
      <t>Adequate credit quality, certain protective elements may be lacking over a great length of tim</t>
    </r>
    <r>
      <rPr>
        <b/>
        <sz val="10"/>
        <rFont val="Arial"/>
        <family val="2"/>
      </rPr>
      <t>e.</t>
    </r>
  </si>
  <si>
    <t>during the most recent reporting period.</t>
  </si>
  <si>
    <t xml:space="preserve">Ba </t>
  </si>
  <si>
    <t xml:space="preserve">Questionable credit quality, ability to punctually meet deposit obligations may be unceratin. </t>
  </si>
  <si>
    <t>RED</t>
  </si>
  <si>
    <t xml:space="preserve">The institution’s equity is less than a minimal percentage of its assets or it incurred a </t>
  </si>
  <si>
    <t>B</t>
  </si>
  <si>
    <t>Poor credit quality, assurance of punctual payment deposit obligations over time is small.</t>
  </si>
  <si>
    <t>significant net loss during the most recent reporting period (or both).</t>
  </si>
  <si>
    <t>Caa</t>
  </si>
  <si>
    <t>Extrememly poor credit quality, could be in default, danger with regard to financial capacity.</t>
  </si>
  <si>
    <t xml:space="preserve">Ca </t>
  </si>
  <si>
    <t xml:space="preserve">Usually in default on their deposit obligations. </t>
  </si>
  <si>
    <t>***</t>
  </si>
  <si>
    <t>Very Strong</t>
  </si>
  <si>
    <t>C</t>
  </si>
  <si>
    <t xml:space="preserve">Usually in default and potential recovery values are low. </t>
  </si>
  <si>
    <t>**</t>
  </si>
  <si>
    <t xml:space="preserve">Strong </t>
  </si>
  <si>
    <t>Modifiers:</t>
  </si>
  <si>
    <t>*</t>
  </si>
  <si>
    <t>Moderate</t>
  </si>
  <si>
    <r>
      <rPr>
        <b/>
        <sz val="10"/>
        <rFont val="Arial"/>
        <family val="2"/>
      </rPr>
      <t>1</t>
    </r>
    <r>
      <rPr>
        <sz val="10"/>
        <rFont val="Arial"/>
        <family val="2"/>
      </rPr>
      <t xml:space="preserve"> = Bank is at higher end of its letter-rating category, </t>
    </r>
    <r>
      <rPr>
        <b/>
        <sz val="10"/>
        <rFont val="Arial"/>
        <family val="2"/>
      </rPr>
      <t>2</t>
    </r>
    <r>
      <rPr>
        <sz val="10"/>
        <rFont val="Arial"/>
        <family val="2"/>
      </rPr>
      <t xml:space="preserve">- indicates a mid-range ranking, </t>
    </r>
    <r>
      <rPr>
        <b/>
        <sz val="10"/>
        <rFont val="Arial"/>
        <family val="2"/>
      </rPr>
      <t>3</t>
    </r>
    <r>
      <rPr>
        <sz val="10"/>
        <rFont val="Arial"/>
        <family val="2"/>
      </rPr>
      <t xml:space="preserve">- indicates </t>
    </r>
  </si>
  <si>
    <t>No Stars</t>
  </si>
  <si>
    <t>Poor</t>
  </si>
  <si>
    <r>
      <t xml:space="preserve">the bank is in the lower end of its letter-rating category, </t>
    </r>
    <r>
      <rPr>
        <b/>
        <sz val="10"/>
        <rFont val="Arial"/>
        <family val="2"/>
      </rPr>
      <t xml:space="preserve">Asterisk </t>
    </r>
    <r>
      <rPr>
        <b/>
        <sz val="12"/>
        <rFont val="Arial"/>
        <family val="2"/>
      </rPr>
      <t>*</t>
    </r>
    <r>
      <rPr>
        <sz val="10"/>
        <rFont val="Arial"/>
        <family val="2"/>
      </rPr>
      <t>- indicates improving quality.</t>
    </r>
  </si>
  <si>
    <t>Blue Ribbon Bank</t>
  </si>
  <si>
    <t>S&amp;P Long-Term Debt Ratings:</t>
  </si>
  <si>
    <t>AAA</t>
  </si>
  <si>
    <t>Highest rating, extremely strong.</t>
  </si>
  <si>
    <t xml:space="preserve">AA </t>
  </si>
  <si>
    <t>Differs slightly from highest rating, very strong.</t>
  </si>
  <si>
    <t>Somewhat more susceptible to adverse effects of change in economic condition, strong.</t>
  </si>
  <si>
    <t>Exhibits adequate protection parameters.</t>
  </si>
  <si>
    <t>D</t>
  </si>
  <si>
    <t>BB, B</t>
  </si>
  <si>
    <t>Have significant speculative characteristics. BB least speculative, B highest degree.</t>
  </si>
  <si>
    <t>CCC, CC, C</t>
  </si>
  <si>
    <t>Have significant speculative characteristics. CCC least speculative, C highest degree.</t>
  </si>
  <si>
    <t>Payment default</t>
  </si>
  <si>
    <t>+ or - show relative standing within the category.</t>
  </si>
  <si>
    <t>TD Bank</t>
  </si>
  <si>
    <t>State of Rhode Island Investment</t>
  </si>
  <si>
    <t>DEM Lockbox</t>
  </si>
  <si>
    <t>ERS INVESTMENT FUND</t>
  </si>
  <si>
    <t>GF INVESTMENT</t>
  </si>
  <si>
    <t>LOTTERY INVESTMENT</t>
  </si>
  <si>
    <t>RICAP INVESTMENT</t>
  </si>
  <si>
    <t>TDI INVESTMENT ACCT</t>
  </si>
  <si>
    <t xml:space="preserve">State of RI </t>
  </si>
  <si>
    <t>GF -COURTS-Merchant/Standard Deposit Account</t>
  </si>
  <si>
    <t>ⱡ =</t>
  </si>
  <si>
    <t>AA-</t>
  </si>
  <si>
    <t>Santander Bank</t>
  </si>
  <si>
    <t>GREEN/***/BB</t>
  </si>
  <si>
    <t>BB</t>
  </si>
  <si>
    <t>GREEN/*</t>
  </si>
  <si>
    <t>GREEN/***</t>
  </si>
  <si>
    <t>Modifiers</t>
  </si>
  <si>
    <t>Health RIPTA Investment</t>
  </si>
  <si>
    <t>Historical Preservation Investment</t>
  </si>
  <si>
    <t>RI Industrial Funds Investment</t>
  </si>
  <si>
    <t>University College Investment</t>
  </si>
  <si>
    <t>HIF Active Investment</t>
  </si>
  <si>
    <t>General Fund Hava Investment</t>
  </si>
  <si>
    <t>Permanent School Investment</t>
  </si>
  <si>
    <t>Auto Equipment Investment</t>
  </si>
  <si>
    <t>Fleet Replacement Revolving Investment</t>
  </si>
  <si>
    <t>Assessed Fringe Investment</t>
  </si>
  <si>
    <t>MERS Investment</t>
  </si>
  <si>
    <t>ERS Investment</t>
  </si>
  <si>
    <t>Teachers Retiree Health Investment</t>
  </si>
  <si>
    <t>Judicial Retiree Health Investment</t>
  </si>
  <si>
    <t>Legislative Retiree Health Investment</t>
  </si>
  <si>
    <t>Health Bog Retiree Investment</t>
  </si>
  <si>
    <t>Historical Tax Credit Investment</t>
  </si>
  <si>
    <t>State Police Retiree Health Investment</t>
  </si>
  <si>
    <t>Lottery Investment</t>
  </si>
  <si>
    <t>Clean Water Invesment</t>
  </si>
  <si>
    <t>Health Fund Retiree Investmens</t>
  </si>
  <si>
    <t>Bond Capital Investment</t>
  </si>
  <si>
    <t>RICAP Investment</t>
  </si>
  <si>
    <t>TDI Investment</t>
  </si>
  <si>
    <t>Highway ISTEA Investment</t>
  </si>
  <si>
    <t xml:space="preserve">General Fund Investment </t>
  </si>
  <si>
    <t>ⱡ</t>
  </si>
  <si>
    <t>Customers Bank</t>
  </si>
  <si>
    <t>RI Prov Plan TDI Reserve Fund</t>
  </si>
  <si>
    <t>Athletics Imprest</t>
  </si>
  <si>
    <t>NA</t>
  </si>
  <si>
    <t>URI Ryan Center Events</t>
  </si>
  <si>
    <t>URI Boss Events</t>
  </si>
  <si>
    <t>UNIVERSITY OF RHODE ISLAND</t>
  </si>
  <si>
    <t>Rite Care</t>
  </si>
  <si>
    <t>General Fund Money Market</t>
  </si>
  <si>
    <t>Regular CD</t>
  </si>
  <si>
    <t>MMKT</t>
  </si>
  <si>
    <t>-</t>
  </si>
  <si>
    <t>VARIOUS</t>
  </si>
  <si>
    <t>9557001410</t>
  </si>
  <si>
    <t>95570010611</t>
  </si>
  <si>
    <t>95570010587</t>
  </si>
  <si>
    <t>95570010561</t>
  </si>
  <si>
    <t>95570010579</t>
  </si>
  <si>
    <t>95570010058</t>
  </si>
  <si>
    <t>825-1399115</t>
  </si>
  <si>
    <t>State of Rhode Island-TDI Account</t>
  </si>
  <si>
    <t>825-2836372</t>
  </si>
  <si>
    <t>Taxation Cash Vault</t>
  </si>
  <si>
    <t>0010967782</t>
  </si>
  <si>
    <t>Courts Cash Vault</t>
  </si>
  <si>
    <t>0010967993</t>
  </si>
  <si>
    <t>RIVAP</t>
  </si>
  <si>
    <t>0010968602</t>
  </si>
  <si>
    <t>1918024089</t>
  </si>
  <si>
    <t>1918024210</t>
  </si>
  <si>
    <t>1918024584</t>
  </si>
  <si>
    <t>1918027437</t>
  </si>
  <si>
    <t>1918028922</t>
  </si>
  <si>
    <t>1918029787</t>
  </si>
  <si>
    <t>1918032761</t>
  </si>
  <si>
    <t>9320155928</t>
  </si>
  <si>
    <t>9320155933</t>
  </si>
  <si>
    <t>9320155946</t>
  </si>
  <si>
    <t>9320155957</t>
  </si>
  <si>
    <t>9320155966</t>
  </si>
  <si>
    <t>9320155973</t>
  </si>
  <si>
    <t>As of June 30, 2016</t>
  </si>
  <si>
    <t>Long Term</t>
  </si>
  <si>
    <t xml:space="preserve"> Bank Deposit</t>
  </si>
  <si>
    <t xml:space="preserve">LT Local </t>
  </si>
  <si>
    <t>Issuer Rating</t>
  </si>
  <si>
    <t>Baa1</t>
  </si>
  <si>
    <t>BBB+</t>
  </si>
  <si>
    <t>A1</t>
  </si>
  <si>
    <t>A2</t>
  </si>
  <si>
    <t>Aa1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</si>
</sst>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* #,##0_);_(* \(#,##0\);_(* &quot;-&quot;??_);_(@_)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u/>
      <sz val="12"/>
      <color theme="0" tint="-0.249977111117893"/>
      <name val="Arial"/>
      <family val="2"/>
    </font>
    <font>
      <sz val="12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b/>
      <sz val="10"/>
      <color theme="0" tint="-0.249977111117893"/>
      <name val="Arial"/>
      <family val="2"/>
    </font>
    <font>
      <sz val="10"/>
      <color theme="0" tint="-0.249977111117893"/>
      <name val="Calibri"/>
      <family val="2"/>
    </font>
    <font>
      <b/>
      <sz val="12"/>
      <color theme="0" tint="-0.249977111117893"/>
      <name val="Arial"/>
      <family val="2"/>
    </font>
    <font>
      <sz val="8"/>
      <name val="Arial"/>
      <family val="2"/>
    </font>
    <font>
      <b/>
      <u val="singleAccounting"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theme="0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54">
    <xf numFmtId="164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2" fillId="5" borderId="0" applyNumberFormat="0" applyBorder="0" applyAlignment="0" applyProtection="0"/>
    <xf numFmtId="164" fontId="2" fillId="5" borderId="0" applyNumberFormat="0" applyBorder="0" applyAlignment="0" applyProtection="0"/>
    <xf numFmtId="164" fontId="2" fillId="5" borderId="0" applyNumberFormat="0" applyBorder="0" applyAlignment="0" applyProtection="0"/>
    <xf numFmtId="164" fontId="3" fillId="3" borderId="0" applyNumberFormat="0" applyBorder="0" applyAlignment="0" applyProtection="0"/>
    <xf numFmtId="164" fontId="3" fillId="3" borderId="0" applyNumberFormat="0" applyBorder="0" applyAlignment="0" applyProtection="0"/>
    <xf numFmtId="164" fontId="3" fillId="3" borderId="0" applyNumberFormat="0" applyBorder="0" applyAlignment="0" applyProtection="0"/>
    <xf numFmtId="164" fontId="3" fillId="3" borderId="0" applyNumberFormat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0" fontId="2" fillId="0" borderId="0"/>
    <xf numFmtId="0" fontId="2" fillId="0" borderId="0"/>
    <xf numFmtId="164" fontId="5" fillId="0" borderId="0"/>
    <xf numFmtId="0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0" fontId="5" fillId="0" borderId="0"/>
    <xf numFmtId="164" fontId="5" fillId="0" borderId="0"/>
    <xf numFmtId="0" fontId="5" fillId="0" borderId="0"/>
    <xf numFmtId="164" fontId="5" fillId="0" borderId="0"/>
    <xf numFmtId="0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2" fillId="0" borderId="0"/>
    <xf numFmtId="164" fontId="5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11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2" borderId="1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87">
    <xf numFmtId="164" fontId="0" fillId="0" borderId="0" xfId="0"/>
    <xf numFmtId="164" fontId="8" fillId="0" borderId="0" xfId="0" applyFont="1" applyFill="1" applyBorder="1"/>
    <xf numFmtId="164" fontId="8" fillId="0" borderId="0" xfId="0" applyFont="1" applyFill="1" applyBorder="1" applyAlignment="1">
      <alignment horizontal="left"/>
    </xf>
    <xf numFmtId="164" fontId="0" fillId="0" borderId="0" xfId="0" applyFill="1" applyBorder="1"/>
    <xf numFmtId="164" fontId="5" fillId="0" borderId="0" xfId="0" applyFont="1" applyFill="1" applyBorder="1"/>
    <xf numFmtId="164" fontId="5" fillId="0" borderId="0" xfId="0" applyFont="1" applyFill="1" applyBorder="1" applyAlignment="1"/>
    <xf numFmtId="164" fontId="8" fillId="0" borderId="0" xfId="0" applyFont="1" applyFill="1" applyBorder="1" applyAlignment="1"/>
    <xf numFmtId="164" fontId="12" fillId="0" borderId="0" xfId="0" applyFont="1" applyFill="1" applyBorder="1" applyAlignment="1">
      <alignment horizontal="center"/>
    </xf>
    <xf numFmtId="164" fontId="4" fillId="0" borderId="0" xfId="0" applyFont="1" applyFill="1" applyBorder="1" applyAlignment="1">
      <alignment horizontal="center"/>
    </xf>
    <xf numFmtId="164" fontId="13" fillId="0" borderId="0" xfId="0" applyFont="1" applyFill="1" applyBorder="1" applyAlignment="1">
      <alignment horizontal="center"/>
    </xf>
    <xf numFmtId="165" fontId="4" fillId="0" borderId="0" xfId="1" applyNumberFormat="1" applyFont="1" applyFill="1" applyBorder="1"/>
    <xf numFmtId="164" fontId="14" fillId="0" borderId="0" xfId="0" applyFont="1" applyFill="1" applyBorder="1"/>
    <xf numFmtId="164" fontId="4" fillId="0" borderId="0" xfId="0" applyFont="1" applyFill="1" applyBorder="1"/>
    <xf numFmtId="164" fontId="13" fillId="0" borderId="0" xfId="0" applyFont="1" applyFill="1" applyBorder="1"/>
    <xf numFmtId="49" fontId="4" fillId="0" borderId="0" xfId="0" applyNumberFormat="1" applyFont="1" applyFill="1" applyBorder="1"/>
    <xf numFmtId="164" fontId="17" fillId="0" borderId="0" xfId="0" applyFont="1" applyFill="1" applyBorder="1"/>
    <xf numFmtId="164" fontId="10" fillId="0" borderId="0" xfId="0" applyFont="1" applyFill="1" applyBorder="1"/>
    <xf numFmtId="165" fontId="4" fillId="0" borderId="0" xfId="0" applyNumberFormat="1" applyFont="1" applyFill="1" applyBorder="1"/>
    <xf numFmtId="9" fontId="4" fillId="0" borderId="0" xfId="2" applyFont="1" applyFill="1" applyBorder="1"/>
    <xf numFmtId="164" fontId="6" fillId="0" borderId="0" xfId="0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165" fontId="6" fillId="0" borderId="0" xfId="1" applyNumberFormat="1" applyFont="1" applyFill="1" applyBorder="1" applyAlignment="1">
      <alignment horizontal="center"/>
    </xf>
    <xf numFmtId="164" fontId="7" fillId="0" borderId="0" xfId="0" applyFont="1" applyFill="1" applyBorder="1" applyAlignment="1">
      <alignment horizontal="left"/>
    </xf>
    <xf numFmtId="164" fontId="0" fillId="0" borderId="0" xfId="0" applyFill="1" applyBorder="1" applyAlignment="1">
      <alignment horizontal="center"/>
    </xf>
    <xf numFmtId="164" fontId="5" fillId="0" borderId="0" xfId="0" applyFont="1" applyFill="1" applyBorder="1" applyAlignment="1">
      <alignment horizontal="center"/>
    </xf>
    <xf numFmtId="164" fontId="0" fillId="0" borderId="0" xfId="0" applyNumberFormat="1" applyFill="1" applyBorder="1"/>
    <xf numFmtId="164" fontId="9" fillId="0" borderId="0" xfId="0" applyFont="1" applyFill="1" applyBorder="1" applyAlignment="1">
      <alignment wrapText="1"/>
    </xf>
    <xf numFmtId="164" fontId="16" fillId="0" borderId="0" xfId="0" applyFont="1" applyFill="1" applyBorder="1" applyAlignment="1">
      <alignment wrapText="1"/>
    </xf>
    <xf numFmtId="164" fontId="7" fillId="0" borderId="0" xfId="0" applyFont="1" applyFill="1" applyBorder="1" applyAlignment="1">
      <alignment horizontal="center"/>
    </xf>
    <xf numFmtId="164" fontId="10" fillId="0" borderId="0" xfId="0" applyFont="1" applyFill="1" applyBorder="1" applyAlignment="1">
      <alignment horizontal="center"/>
    </xf>
    <xf numFmtId="165" fontId="10" fillId="0" borderId="0" xfId="1" applyNumberFormat="1" applyFont="1" applyFill="1" applyBorder="1"/>
    <xf numFmtId="49" fontId="0" fillId="0" borderId="0" xfId="0" applyNumberFormat="1" applyFill="1" applyBorder="1"/>
    <xf numFmtId="165" fontId="5" fillId="0" borderId="0" xfId="1" applyNumberFormat="1" applyFill="1" applyBorder="1"/>
    <xf numFmtId="165" fontId="0" fillId="0" borderId="0" xfId="0" applyNumberFormat="1" applyFill="1" applyBorder="1"/>
    <xf numFmtId="164" fontId="5" fillId="0" borderId="0" xfId="0" applyFont="1" applyFill="1" applyBorder="1" applyAlignment="1">
      <alignment horizontal="right"/>
    </xf>
    <xf numFmtId="164" fontId="4" fillId="0" borderId="0" xfId="0" applyFont="1" applyFill="1" applyBorder="1" applyAlignment="1">
      <alignment horizontal="left"/>
    </xf>
    <xf numFmtId="164" fontId="8" fillId="0" borderId="0" xfId="0" applyFont="1" applyFill="1" applyBorder="1" applyAlignment="1">
      <alignment horizontal="center"/>
    </xf>
    <xf numFmtId="49" fontId="8" fillId="0" borderId="0" xfId="0" applyNumberFormat="1" applyFont="1" applyFill="1" applyBorder="1"/>
    <xf numFmtId="165" fontId="8" fillId="0" borderId="0" xfId="1" applyNumberFormat="1" applyFont="1" applyFill="1" applyBorder="1"/>
    <xf numFmtId="9" fontId="8" fillId="0" borderId="0" xfId="2" applyFont="1" applyFill="1" applyBorder="1"/>
    <xf numFmtId="9" fontId="0" fillId="0" borderId="0" xfId="2" applyFont="1" applyFill="1" applyBorder="1"/>
    <xf numFmtId="49" fontId="5" fillId="0" borderId="0" xfId="0" applyNumberFormat="1" applyFont="1" applyFill="1" applyBorder="1"/>
    <xf numFmtId="9" fontId="5" fillId="0" borderId="0" xfId="2" applyFont="1" applyFill="1" applyBorder="1"/>
    <xf numFmtId="164" fontId="0" fillId="0" borderId="0" xfId="0" quotePrefix="1" applyFill="1" applyBorder="1"/>
    <xf numFmtId="49" fontId="8" fillId="0" borderId="0" xfId="0" applyNumberFormat="1" applyFont="1" applyFill="1" applyBorder="1" applyAlignment="1"/>
    <xf numFmtId="165" fontId="8" fillId="0" borderId="0" xfId="0" applyNumberFormat="1" applyFont="1" applyFill="1" applyBorder="1" applyAlignment="1"/>
    <xf numFmtId="9" fontId="8" fillId="0" borderId="0" xfId="2" applyFont="1" applyFill="1" applyBorder="1" applyAlignment="1"/>
    <xf numFmtId="164" fontId="7" fillId="6" borderId="0" xfId="0" applyFont="1" applyFill="1" applyBorder="1" applyAlignment="1">
      <alignment horizontal="left"/>
    </xf>
    <xf numFmtId="164" fontId="4" fillId="6" borderId="0" xfId="0" applyFont="1" applyFill="1" applyBorder="1"/>
    <xf numFmtId="49" fontId="4" fillId="6" borderId="0" xfId="0" applyNumberFormat="1" applyFont="1" applyFill="1" applyBorder="1"/>
    <xf numFmtId="165" fontId="4" fillId="6" borderId="0" xfId="1" applyNumberFormat="1" applyFont="1" applyFill="1" applyBorder="1"/>
    <xf numFmtId="165" fontId="4" fillId="6" borderId="0" xfId="0" applyNumberFormat="1" applyFont="1" applyFill="1" applyBorder="1"/>
    <xf numFmtId="9" fontId="4" fillId="6" borderId="0" xfId="2" applyFont="1" applyFill="1" applyBorder="1"/>
    <xf numFmtId="164" fontId="4" fillId="6" borderId="0" xfId="0" applyFont="1" applyFill="1" applyBorder="1" applyAlignment="1">
      <alignment horizontal="center"/>
    </xf>
    <xf numFmtId="164" fontId="14" fillId="0" borderId="0" xfId="0" applyNumberFormat="1" applyFont="1" applyFill="1" applyBorder="1"/>
    <xf numFmtId="164" fontId="17" fillId="0" borderId="0" xfId="0" applyFont="1" applyFill="1" applyBorder="1" applyAlignment="1">
      <alignment horizontal="center"/>
    </xf>
    <xf numFmtId="164" fontId="14" fillId="0" borderId="0" xfId="0" applyFont="1" applyFill="1" applyBorder="1" applyAlignment="1">
      <alignment horizontal="center"/>
    </xf>
    <xf numFmtId="164" fontId="15" fillId="0" borderId="0" xfId="0" applyFont="1" applyFill="1" applyBorder="1" applyAlignment="1">
      <alignment horizontal="center"/>
    </xf>
    <xf numFmtId="164" fontId="15" fillId="0" borderId="0" xfId="0" applyFont="1" applyFill="1" applyBorder="1" applyAlignment="1"/>
    <xf numFmtId="164" fontId="18" fillId="0" borderId="0" xfId="0" applyFont="1" applyAlignment="1">
      <alignment horizontal="left"/>
    </xf>
    <xf numFmtId="164" fontId="5" fillId="0" borderId="0" xfId="0" applyFont="1" applyAlignment="1">
      <alignment horizontal="right"/>
    </xf>
    <xf numFmtId="164" fontId="10" fillId="6" borderId="0" xfId="0" applyFont="1" applyFill="1" applyBorder="1" applyAlignment="1">
      <alignment horizontal="center"/>
    </xf>
    <xf numFmtId="164" fontId="10" fillId="6" borderId="0" xfId="0" applyFont="1" applyFill="1" applyBorder="1"/>
    <xf numFmtId="49" fontId="10" fillId="6" borderId="0" xfId="0" applyNumberFormat="1" applyFont="1" applyFill="1" applyBorder="1"/>
    <xf numFmtId="165" fontId="10" fillId="6" borderId="0" xfId="1" applyNumberFormat="1" applyFont="1" applyFill="1" applyBorder="1"/>
    <xf numFmtId="165" fontId="10" fillId="6" borderId="0" xfId="0" applyNumberFormat="1" applyFont="1" applyFill="1" applyBorder="1"/>
    <xf numFmtId="9" fontId="10" fillId="6" borderId="0" xfId="2" applyFont="1" applyFill="1" applyBorder="1"/>
    <xf numFmtId="164" fontId="7" fillId="6" borderId="0" xfId="0" applyFont="1" applyFill="1" applyBorder="1" applyAlignment="1">
      <alignment horizontal="center"/>
    </xf>
    <xf numFmtId="165" fontId="10" fillId="6" borderId="0" xfId="1" applyNumberFormat="1" applyFont="1" applyFill="1" applyBorder="1" applyAlignment="1">
      <alignment horizontal="center"/>
    </xf>
    <xf numFmtId="165" fontId="7" fillId="6" borderId="0" xfId="0" applyNumberFormat="1" applyFont="1" applyFill="1" applyBorder="1" applyAlignment="1">
      <alignment horizontal="center"/>
    </xf>
    <xf numFmtId="9" fontId="7" fillId="6" borderId="0" xfId="2" applyFont="1" applyFill="1" applyBorder="1" applyAlignment="1">
      <alignment horizontal="center"/>
    </xf>
    <xf numFmtId="49" fontId="7" fillId="6" borderId="0" xfId="0" applyNumberFormat="1" applyFont="1" applyFill="1" applyBorder="1" applyAlignment="1">
      <alignment horizontal="center"/>
    </xf>
    <xf numFmtId="165" fontId="19" fillId="6" borderId="0" xfId="1" applyNumberFormat="1" applyFont="1" applyFill="1" applyBorder="1" applyAlignment="1">
      <alignment horizontal="center"/>
    </xf>
    <xf numFmtId="164" fontId="4" fillId="0" borderId="0" xfId="0" applyFont="1" applyFill="1" applyBorder="1" applyAlignment="1">
      <alignment horizontal="center"/>
    </xf>
    <xf numFmtId="164" fontId="4" fillId="0" borderId="0" xfId="0" applyFont="1" applyFill="1" applyBorder="1" applyAlignment="1">
      <alignment horizontal="center"/>
    </xf>
    <xf numFmtId="43" fontId="4" fillId="0" borderId="0" xfId="0" applyNumberFormat="1" applyFont="1" applyFill="1" applyBorder="1"/>
    <xf numFmtId="164" fontId="4" fillId="0" borderId="0" xfId="0" applyFont="1" applyFill="1" applyBorder="1" applyAlignment="1">
      <alignment horizontal="center"/>
    </xf>
    <xf numFmtId="9" fontId="4" fillId="0" borderId="0" xfId="2" applyFont="1" applyFill="1" applyBorder="1" applyAlignment="1">
      <alignment horizontal="right"/>
    </xf>
    <xf numFmtId="164" fontId="20" fillId="6" borderId="0" xfId="0" applyFont="1" applyFill="1" applyBorder="1"/>
    <xf numFmtId="49" fontId="20" fillId="6" borderId="0" xfId="0" applyNumberFormat="1" applyFont="1" applyFill="1" applyBorder="1"/>
    <xf numFmtId="165" fontId="20" fillId="6" borderId="0" xfId="1" applyNumberFormat="1" applyFont="1" applyFill="1" applyBorder="1"/>
    <xf numFmtId="9" fontId="20" fillId="6" borderId="0" xfId="2" applyFont="1" applyFill="1" applyBorder="1"/>
    <xf numFmtId="164" fontId="20" fillId="0" borderId="0" xfId="0" applyFont="1" applyFill="1" applyBorder="1"/>
    <xf numFmtId="164" fontId="21" fillId="0" borderId="0" xfId="0" applyFont="1" applyFill="1" applyBorder="1"/>
    <xf numFmtId="164" fontId="21" fillId="0" borderId="0" xfId="0" applyFont="1" applyFill="1" applyBorder="1" applyAlignment="1">
      <alignment horizontal="center"/>
    </xf>
    <xf numFmtId="164" fontId="22" fillId="0" borderId="0" xfId="0" applyFont="1" applyFill="1" applyBorder="1" applyAlignment="1">
      <alignment horizontal="center"/>
    </xf>
    <xf numFmtId="164" fontId="4" fillId="0" borderId="0" xfId="0" applyFont="1" applyFill="1" applyBorder="1" applyAlignment="1">
      <alignment horizontal="center"/>
    </xf>
  </cellXfs>
  <cellStyles count="154">
    <cellStyle name="20% - Accent1 2" xfId="3"/>
    <cellStyle name="20% - Accent1 3" xfId="4"/>
    <cellStyle name="20% - Accent1 4" xfId="5"/>
    <cellStyle name="40% - Accent1 2" xfId="6"/>
    <cellStyle name="40% - Accent1 3" xfId="7"/>
    <cellStyle name="40% - Accent1 4" xfId="8"/>
    <cellStyle name="Accent1 2" xfId="9"/>
    <cellStyle name="Accent1 2 2" xfId="10"/>
    <cellStyle name="Accent1 3" xfId="11"/>
    <cellStyle name="Accent1 4" xfId="12"/>
    <cellStyle name="Comma" xfId="1" builtinId="3"/>
    <cellStyle name="Comma 10" xfId="152"/>
    <cellStyle name="Comma 2" xfId="13"/>
    <cellStyle name="Comma 3" xfId="14"/>
    <cellStyle name="Comma 3 2" xfId="15"/>
    <cellStyle name="Comma 4" xfId="16"/>
    <cellStyle name="Comma 4 2" xfId="17"/>
    <cellStyle name="Comma 4 2 2" xfId="18"/>
    <cellStyle name="Comma 4 3" xfId="19"/>
    <cellStyle name="Comma 5" xfId="20"/>
    <cellStyle name="Comma 6" xfId="21"/>
    <cellStyle name="Comma 7" xfId="22"/>
    <cellStyle name="Comma 7 2" xfId="23"/>
    <cellStyle name="Comma 8" xfId="24"/>
    <cellStyle name="Comma 9" xfId="25"/>
    <cellStyle name="Currency 2" xfId="26"/>
    <cellStyle name="Currency 2 2" xfId="27"/>
    <cellStyle name="Currency 3" xfId="28"/>
    <cellStyle name="Currency 4" xfId="29"/>
    <cellStyle name="Currency 4 2" xfId="30"/>
    <cellStyle name="Currency 4 2 2" xfId="31"/>
    <cellStyle name="Currency 4 3" xfId="32"/>
    <cellStyle name="Currency 5" xfId="33"/>
    <cellStyle name="Currency 6" xfId="34"/>
    <cellStyle name="Currency 7" xfId="35"/>
    <cellStyle name="Currency 7 2" xfId="36"/>
    <cellStyle name="Currency 8" xfId="37"/>
    <cellStyle name="Currency 9" xfId="38"/>
    <cellStyle name="Normal" xfId="0" builtinId="0"/>
    <cellStyle name="Normal 10" xfId="39"/>
    <cellStyle name="Normal 10 2" xfId="40"/>
    <cellStyle name="Normal 10 2 2" xfId="41"/>
    <cellStyle name="Normal 10 2 2 2" xfId="42"/>
    <cellStyle name="Normal 10 2 3" xfId="43"/>
    <cellStyle name="Normal 10 2_Sheet2" xfId="44"/>
    <cellStyle name="Normal 10 3" xfId="45"/>
    <cellStyle name="Normal 10 4" xfId="46"/>
    <cellStyle name="Normal 10_Sheet2" xfId="47"/>
    <cellStyle name="Normal 11" xfId="48"/>
    <cellStyle name="Normal 12" xfId="49"/>
    <cellStyle name="Normal 13" xfId="50"/>
    <cellStyle name="Normal 13 2" xfId="51"/>
    <cellStyle name="Normal 14" xfId="52"/>
    <cellStyle name="Normal 14 2" xfId="53"/>
    <cellStyle name="Normal 15" xfId="54"/>
    <cellStyle name="Normal 16" xfId="55"/>
    <cellStyle name="Normal 17" xfId="56"/>
    <cellStyle name="Normal 18" xfId="57"/>
    <cellStyle name="Normal 19" xfId="58"/>
    <cellStyle name="Normal 2" xfId="59"/>
    <cellStyle name="Normal 2 10" xfId="60"/>
    <cellStyle name="Normal 2 2" xfId="61"/>
    <cellStyle name="Normal 2 2 2" xfId="62"/>
    <cellStyle name="Normal 2 2 3" xfId="63"/>
    <cellStyle name="Normal 2 2_Sheet2" xfId="64"/>
    <cellStyle name="Normal 2 3" xfId="65"/>
    <cellStyle name="Normal 2 3 2" xfId="66"/>
    <cellStyle name="Normal 2 3_Sheet2" xfId="67"/>
    <cellStyle name="Normal 2 4" xfId="68"/>
    <cellStyle name="Normal 2 4 2" xfId="69"/>
    <cellStyle name="Normal 2 4_Sheet2" xfId="70"/>
    <cellStyle name="Normal 2 5" xfId="71"/>
    <cellStyle name="Normal 2 5 2" xfId="72"/>
    <cellStyle name="Normal 2 5_Sheet2" xfId="73"/>
    <cellStyle name="Normal 2 6" xfId="74"/>
    <cellStyle name="Normal 2 7" xfId="75"/>
    <cellStyle name="Normal 2 8" xfId="76"/>
    <cellStyle name="Normal 2 9" xfId="77"/>
    <cellStyle name="Normal 2_Sheet2" xfId="78"/>
    <cellStyle name="Normal 20" xfId="79"/>
    <cellStyle name="Normal 21" xfId="150"/>
    <cellStyle name="Normal 22" xfId="151"/>
    <cellStyle name="Normal 23" xfId="153"/>
    <cellStyle name="Normal 3" xfId="80"/>
    <cellStyle name="Normal 3 2" xfId="81"/>
    <cellStyle name="Normal 3 3" xfId="82"/>
    <cellStyle name="Normal 3_Sheet2" xfId="83"/>
    <cellStyle name="Normal 4" xfId="84"/>
    <cellStyle name="Normal 4 2" xfId="85"/>
    <cellStyle name="Normal 4 2 2" xfId="86"/>
    <cellStyle name="Normal 4 2_Sheet2" xfId="87"/>
    <cellStyle name="Normal 4 3" xfId="88"/>
    <cellStyle name="Normal 4 3 2" xfId="89"/>
    <cellStyle name="Normal 4 3_Sheet2" xfId="90"/>
    <cellStyle name="Normal 4 4" xfId="91"/>
    <cellStyle name="Normal 4_Sheet2" xfId="92"/>
    <cellStyle name="Normal 5" xfId="93"/>
    <cellStyle name="Normal 5 2" xfId="94"/>
    <cellStyle name="Normal 5 2 2" xfId="95"/>
    <cellStyle name="Normal 5 2_Sheet2" xfId="96"/>
    <cellStyle name="Normal 5 3" xfId="97"/>
    <cellStyle name="Normal 5 3 2" xfId="98"/>
    <cellStyle name="Normal 5 3 2 2" xfId="99"/>
    <cellStyle name="Normal 5 3 2_Sheet2" xfId="100"/>
    <cellStyle name="Normal 5 3 3" xfId="101"/>
    <cellStyle name="Normal 5 3_PROOF_2009_FY_ANNUAL_REPORT_OF_THE_TREASURY_DEPT1" xfId="102"/>
    <cellStyle name="Normal 5 4" xfId="103"/>
    <cellStyle name="Normal 5_Sheet2" xfId="104"/>
    <cellStyle name="Normal 6" xfId="105"/>
    <cellStyle name="Normal 6 2" xfId="106"/>
    <cellStyle name="Normal 6 2 2" xfId="107"/>
    <cellStyle name="Normal 6 2 2 2" xfId="108"/>
    <cellStyle name="Normal 6 2 2 2 2" xfId="109"/>
    <cellStyle name="Normal 6 2 2 2 3" xfId="110"/>
    <cellStyle name="Normal 6 2 2 2_Sheet2" xfId="111"/>
    <cellStyle name="Normal 6 2 2 3" xfId="112"/>
    <cellStyle name="Normal 6 2 2 4" xfId="113"/>
    <cellStyle name="Normal 6 2 2_Sheet2" xfId="114"/>
    <cellStyle name="Normal 6 2 3" xfId="115"/>
    <cellStyle name="Normal 6 2 4" xfId="116"/>
    <cellStyle name="Normal 6 2 5" xfId="117"/>
    <cellStyle name="Normal 6 2_Sheet2" xfId="118"/>
    <cellStyle name="Normal 6 3" xfId="119"/>
    <cellStyle name="Normal 6 3 2" xfId="120"/>
    <cellStyle name="Normal 6 3 3" xfId="121"/>
    <cellStyle name="Normal 6 3_Sheet2" xfId="122"/>
    <cellStyle name="Normal 6 4" xfId="123"/>
    <cellStyle name="Normal 6 5" xfId="124"/>
    <cellStyle name="Normal 6_PROOF_2009_FY_ANNUAL_REPORT_OF_THE_TREASURY_DEPT1" xfId="125"/>
    <cellStyle name="Normal 7" xfId="126"/>
    <cellStyle name="Normal 7 2" xfId="127"/>
    <cellStyle name="Normal 7 3" xfId="128"/>
    <cellStyle name="Normal 7_Sheet2" xfId="129"/>
    <cellStyle name="Normal 8" xfId="130"/>
    <cellStyle name="Normal 8 2" xfId="131"/>
    <cellStyle name="Normal 8 2 2" xfId="132"/>
    <cellStyle name="Normal 8 2_Sheet2" xfId="133"/>
    <cellStyle name="Normal 8 3" xfId="134"/>
    <cellStyle name="Normal 8_Sheet2" xfId="135"/>
    <cellStyle name="Normal 9" xfId="136"/>
    <cellStyle name="Normal 9 2" xfId="137"/>
    <cellStyle name="Normal 9 2 2" xfId="138"/>
    <cellStyle name="Normal 9 2 3" xfId="139"/>
    <cellStyle name="Normal 9 2_Sheet2" xfId="140"/>
    <cellStyle name="Normal 9 3" xfId="141"/>
    <cellStyle name="Normal 9 4" xfId="142"/>
    <cellStyle name="Normal 9_Sheet2" xfId="143"/>
    <cellStyle name="Note 2" xfId="144"/>
    <cellStyle name="Percent" xfId="2" builtinId="5"/>
    <cellStyle name="Percent 2" xfId="145"/>
    <cellStyle name="Percent 2 2" xfId="146"/>
    <cellStyle name="Percent 3" xfId="147"/>
    <cellStyle name="Percent 4" xfId="148"/>
    <cellStyle name="Percent 5" xfId="1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PS%20REPORTING/TEST-SIC_STI_Performance_Table_Vehicle_and_Fun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raucci/Local%20Settings/Temporary%20Internet%20Files/OLK6F/Copy%20of%20PortfolioAccess-06-30-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S%20REPORTING/SIC_STI_Performance_Table_Vehicle(09271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tionPivot"/>
      <sheetName val="Data"/>
      <sheetName val="TR-IMP"/>
      <sheetName val="Pivot"/>
      <sheetName val="Funds"/>
      <sheetName val="ICCODES"/>
      <sheetName val="DUR"/>
    </sheetNames>
    <sheetDataSet>
      <sheetData sheetId="0"/>
      <sheetData sheetId="1">
        <row r="1">
          <cell r="O1">
            <v>39995</v>
          </cell>
        </row>
        <row r="2">
          <cell r="O2">
            <v>40359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UpdateSheet"/>
      <sheetName val="CurrentPortfolio"/>
    </sheetNames>
    <sheetDataSet>
      <sheetData sheetId="0" refreshError="1"/>
      <sheetData sheetId="1">
        <row r="105">
          <cell r="E105">
            <v>3.3515799594046387E-2</v>
          </cell>
          <cell r="F105" t="str">
            <v>JP Morgan Chase</v>
          </cell>
        </row>
        <row r="106">
          <cell r="E106">
            <v>0.30756903974290789</v>
          </cell>
        </row>
        <row r="107">
          <cell r="E107">
            <v>0.23526401758627158</v>
          </cell>
        </row>
        <row r="108">
          <cell r="E108">
            <v>3.5998671449971896E-2</v>
          </cell>
        </row>
        <row r="109">
          <cell r="E109">
            <v>4.1646159142842497E-2</v>
          </cell>
        </row>
        <row r="110">
          <cell r="E110">
            <v>0.34600631248395974</v>
          </cell>
        </row>
        <row r="111">
          <cell r="E111" t="e">
            <v>#NUM!</v>
          </cell>
        </row>
        <row r="112">
          <cell r="E112" t="e">
            <v>#NUM!</v>
          </cell>
        </row>
        <row r="113">
          <cell r="E113" t="e">
            <v>#NUM!</v>
          </cell>
        </row>
        <row r="114">
          <cell r="E114" t="e">
            <v>#NUM!</v>
          </cell>
        </row>
        <row r="115">
          <cell r="E115" t="e">
            <v>#NUM!</v>
          </cell>
        </row>
        <row r="116">
          <cell r="E116" t="e">
            <v>#NUM!</v>
          </cell>
        </row>
        <row r="117">
          <cell r="E117" t="e">
            <v>#NUM!</v>
          </cell>
        </row>
        <row r="120">
          <cell r="F120">
            <v>16799063.82</v>
          </cell>
          <cell r="G120" t="str">
            <v>CP</v>
          </cell>
        </row>
        <row r="121">
          <cell r="F121">
            <v>55747752.250000007</v>
          </cell>
        </row>
        <row r="122">
          <cell r="F122">
            <v>11126721.99</v>
          </cell>
        </row>
        <row r="123">
          <cell r="F123">
            <v>157989292.25</v>
          </cell>
        </row>
        <row r="124">
          <cell r="F124" t="e">
            <v>#NUM!</v>
          </cell>
        </row>
        <row r="125">
          <cell r="F125" t="e">
            <v>#NUM!</v>
          </cell>
        </row>
        <row r="126">
          <cell r="F126" t="e">
            <v>#NUM!</v>
          </cell>
        </row>
        <row r="127">
          <cell r="F127" t="e">
            <v>#NUM!</v>
          </cell>
        </row>
        <row r="128">
          <cell r="F128" t="e">
            <v>#NUM!</v>
          </cell>
        </row>
        <row r="129">
          <cell r="F129" t="e">
            <v>#NUM!</v>
          </cell>
        </row>
        <row r="130">
          <cell r="F130" t="e">
            <v>#NUM!</v>
          </cell>
        </row>
        <row r="131">
          <cell r="F131" t="e">
            <v>#NUM!</v>
          </cell>
        </row>
        <row r="132">
          <cell r="F132" t="e">
            <v>#NUM!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LIC"/>
      <sheetName val="TR-IMP"/>
      <sheetName val="Pivot"/>
      <sheetName val="Funds"/>
      <sheetName val="ICCODES"/>
    </sheetNames>
    <sheetDataSet>
      <sheetData sheetId="0"/>
      <sheetData sheetId="1">
        <row r="1">
          <cell r="T1">
            <v>365</v>
          </cell>
        </row>
      </sheetData>
      <sheetData sheetId="2"/>
      <sheetData sheetId="3"/>
      <sheetData sheetId="4">
        <row r="1">
          <cell r="A1" t="str">
            <v>ICCODE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P260"/>
  <sheetViews>
    <sheetView tabSelected="1" zoomScale="70" zoomScaleNormal="70" zoomScaleSheetLayoutView="70" workbookViewId="0">
      <selection activeCell="I14" sqref="I14"/>
    </sheetView>
  </sheetViews>
  <sheetFormatPr defaultColWidth="9" defaultRowHeight="12.75" x14ac:dyDescent="0.2"/>
  <cols>
    <col min="1" max="1" width="12.85546875" style="23" customWidth="1"/>
    <col min="2" max="2" width="48" style="3" customWidth="1"/>
    <col min="3" max="3" width="11" style="31" hidden="1" customWidth="1"/>
    <col min="4" max="4" width="20.7109375" style="32" bestFit="1" customWidth="1"/>
    <col min="5" max="5" width="20.7109375" style="33" bestFit="1" customWidth="1"/>
    <col min="6" max="6" width="16.140625" style="40" bestFit="1" customWidth="1"/>
    <col min="7" max="7" width="9.85546875" style="3" customWidth="1"/>
    <col min="8" max="8" width="14.140625" style="3" customWidth="1"/>
    <col min="9" max="10" width="25.85546875" style="3" customWidth="1"/>
    <col min="11" max="11" width="31.140625" style="23" customWidth="1"/>
    <col min="12" max="12" width="9.140625"/>
    <col min="13" max="13" width="10.85546875" style="3" bestFit="1" customWidth="1"/>
    <col min="14" max="14" width="9" style="23"/>
    <col min="15" max="15" width="23.85546875" style="56" customWidth="1"/>
    <col min="16" max="16" width="9.140625"/>
    <col min="17" max="17" width="16.28515625" style="3" customWidth="1"/>
    <col min="18" max="18" width="19.7109375" style="3" customWidth="1"/>
    <col min="19" max="19" width="11.7109375" style="3" customWidth="1"/>
    <col min="20" max="20" width="17.28515625" style="3" customWidth="1"/>
    <col min="21" max="16384" width="9" style="3"/>
  </cols>
  <sheetData>
    <row r="1" spans="1:15" s="12" customFormat="1" ht="15" x14ac:dyDescent="0.2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M1" s="8"/>
      <c r="N1" s="8"/>
      <c r="O1" s="8"/>
    </row>
    <row r="2" spans="1:15" s="12" customFormat="1" ht="15" x14ac:dyDescent="0.2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M2" s="8"/>
      <c r="N2" s="8"/>
      <c r="O2" s="8"/>
    </row>
    <row r="3" spans="1:15" s="12" customFormat="1" ht="15" x14ac:dyDescent="0.2">
      <c r="A3" s="86" t="s">
        <v>2</v>
      </c>
      <c r="B3" s="86"/>
      <c r="C3" s="86"/>
      <c r="D3" s="86"/>
      <c r="E3" s="86"/>
      <c r="F3" s="86"/>
      <c r="G3" s="86"/>
      <c r="H3" s="86"/>
      <c r="I3" s="86"/>
      <c r="J3" s="86"/>
      <c r="K3" s="86"/>
      <c r="M3" s="8"/>
      <c r="N3" s="8"/>
      <c r="O3" s="8"/>
    </row>
    <row r="4" spans="1:15" s="12" customFormat="1" ht="15" x14ac:dyDescent="0.2">
      <c r="A4" s="86" t="s">
        <v>262</v>
      </c>
      <c r="B4" s="86"/>
      <c r="C4" s="86"/>
      <c r="D4" s="86"/>
      <c r="E4" s="86"/>
      <c r="F4" s="86"/>
      <c r="G4" s="86"/>
      <c r="H4" s="86"/>
      <c r="I4" s="86"/>
      <c r="J4" s="86"/>
      <c r="K4" s="86"/>
      <c r="M4" s="8"/>
      <c r="N4" s="8"/>
      <c r="O4" s="8"/>
    </row>
    <row r="5" spans="1:15" s="12" customFormat="1" ht="15" x14ac:dyDescent="0.2">
      <c r="N5" s="8"/>
      <c r="O5" s="13"/>
    </row>
    <row r="6" spans="1:15" s="12" customFormat="1" ht="15.75" x14ac:dyDescent="0.25">
      <c r="A6" s="61"/>
      <c r="B6" s="62"/>
      <c r="C6" s="63"/>
      <c r="D6" s="64"/>
      <c r="E6" s="65"/>
      <c r="F6" s="66"/>
      <c r="G6" s="62"/>
      <c r="H6" s="62"/>
      <c r="I6" s="67"/>
      <c r="J6" s="67" t="s">
        <v>3</v>
      </c>
      <c r="K6" s="67" t="s">
        <v>9</v>
      </c>
      <c r="N6" s="8"/>
      <c r="O6" s="13"/>
    </row>
    <row r="7" spans="1:15" s="12" customFormat="1" ht="15.75" x14ac:dyDescent="0.25">
      <c r="A7" s="61"/>
      <c r="B7" s="62"/>
      <c r="C7" s="63"/>
      <c r="D7" s="68" t="s">
        <v>4</v>
      </c>
      <c r="E7" s="69" t="s">
        <v>5</v>
      </c>
      <c r="F7" s="70" t="s">
        <v>6</v>
      </c>
      <c r="G7" s="62"/>
      <c r="H7" s="67" t="s">
        <v>7</v>
      </c>
      <c r="I7" s="67" t="s">
        <v>8</v>
      </c>
      <c r="J7" s="67" t="s">
        <v>263</v>
      </c>
      <c r="K7" s="67" t="s">
        <v>265</v>
      </c>
      <c r="N7" s="19"/>
      <c r="O7" s="7"/>
    </row>
    <row r="8" spans="1:15" s="12" customFormat="1" ht="20.25" x14ac:dyDescent="0.55000000000000004">
      <c r="A8" s="67" t="s">
        <v>10</v>
      </c>
      <c r="B8" s="67" t="s">
        <v>11</v>
      </c>
      <c r="C8" s="71"/>
      <c r="D8" s="72" t="s">
        <v>12</v>
      </c>
      <c r="E8" s="69" t="s">
        <v>13</v>
      </c>
      <c r="F8" s="70" t="s">
        <v>7</v>
      </c>
      <c r="G8" s="67" t="s">
        <v>14</v>
      </c>
      <c r="H8" s="67" t="s">
        <v>15</v>
      </c>
      <c r="I8" s="67" t="s">
        <v>16</v>
      </c>
      <c r="J8" s="67" t="s">
        <v>264</v>
      </c>
      <c r="K8" s="67" t="s">
        <v>266</v>
      </c>
      <c r="N8" s="19"/>
      <c r="O8" s="7"/>
    </row>
    <row r="9" spans="1:15" s="12" customFormat="1" ht="15" x14ac:dyDescent="0.2">
      <c r="A9" s="19"/>
      <c r="B9" s="19"/>
      <c r="C9" s="20"/>
      <c r="D9" s="21"/>
      <c r="E9" s="17"/>
      <c r="F9" s="18"/>
      <c r="G9" s="19"/>
      <c r="H9" s="19"/>
      <c r="I9" s="19"/>
      <c r="J9" s="19"/>
      <c r="K9" s="19"/>
      <c r="N9" s="8"/>
      <c r="O9" s="7"/>
    </row>
    <row r="10" spans="1:15" s="12" customFormat="1" ht="15.75" x14ac:dyDescent="0.25">
      <c r="A10" s="47" t="s">
        <v>67</v>
      </c>
      <c r="B10" s="48"/>
      <c r="C10" s="49"/>
      <c r="D10" s="50"/>
      <c r="E10" s="51"/>
      <c r="F10" s="52"/>
      <c r="G10" s="53"/>
      <c r="H10" s="53" t="s">
        <v>18</v>
      </c>
      <c r="I10" s="53" t="s">
        <v>191</v>
      </c>
      <c r="J10" s="53" t="s">
        <v>267</v>
      </c>
      <c r="K10" s="53" t="s">
        <v>268</v>
      </c>
      <c r="N10" s="8"/>
      <c r="O10" s="9"/>
    </row>
    <row r="11" spans="1:15" s="12" customFormat="1" ht="15" x14ac:dyDescent="0.2">
      <c r="A11" s="8"/>
      <c r="B11" s="12" t="s">
        <v>91</v>
      </c>
      <c r="C11" s="14"/>
      <c r="D11" s="10">
        <v>40723.56</v>
      </c>
      <c r="E11" s="17">
        <f t="shared" ref="E11:E65" si="0">D11*102%</f>
        <v>41538.031199999998</v>
      </c>
      <c r="F11" s="18">
        <f t="shared" ref="F11:F65" si="1">E11/D11</f>
        <v>1.02</v>
      </c>
      <c r="G11" s="8" t="s">
        <v>21</v>
      </c>
      <c r="I11" s="8"/>
      <c r="J11" s="8"/>
      <c r="K11" s="8"/>
      <c r="N11" s="8"/>
      <c r="O11" s="13"/>
    </row>
    <row r="12" spans="1:15" s="12" customFormat="1" ht="15.75" customHeight="1" x14ac:dyDescent="0.2">
      <c r="A12" s="76"/>
      <c r="B12" s="12" t="s">
        <v>223</v>
      </c>
      <c r="C12" s="14"/>
      <c r="D12" s="10">
        <v>68464.399999999994</v>
      </c>
      <c r="E12" s="17">
        <f t="shared" si="0"/>
        <v>69833.687999999995</v>
      </c>
      <c r="F12" s="18">
        <f t="shared" ref="F12:F38" si="2">E12/D12</f>
        <v>1.02</v>
      </c>
      <c r="G12" s="76" t="s">
        <v>21</v>
      </c>
      <c r="I12" s="76"/>
      <c r="J12" s="76"/>
      <c r="K12" s="76"/>
      <c r="N12" s="76"/>
      <c r="O12" s="13"/>
    </row>
    <row r="13" spans="1:15" s="12" customFormat="1" ht="15.75" customHeight="1" x14ac:dyDescent="0.2">
      <c r="A13" s="76"/>
      <c r="B13" s="12" t="s">
        <v>92</v>
      </c>
      <c r="C13" s="14"/>
      <c r="D13" s="10">
        <v>47266.29</v>
      </c>
      <c r="E13" s="17">
        <f t="shared" si="0"/>
        <v>48211.6158</v>
      </c>
      <c r="F13" s="18">
        <f t="shared" si="2"/>
        <v>1.02</v>
      </c>
      <c r="G13" s="76" t="s">
        <v>21</v>
      </c>
      <c r="I13" s="76"/>
      <c r="J13" s="76"/>
      <c r="K13" s="76"/>
      <c r="N13" s="76"/>
      <c r="O13" s="13"/>
    </row>
    <row r="14" spans="1:15" s="12" customFormat="1" ht="15.75" customHeight="1" x14ac:dyDescent="0.2">
      <c r="A14" s="76"/>
      <c r="B14" s="12" t="s">
        <v>72</v>
      </c>
      <c r="C14" s="14"/>
      <c r="D14" s="10">
        <v>144991.69</v>
      </c>
      <c r="E14" s="17">
        <f t="shared" si="0"/>
        <v>147891.5238</v>
      </c>
      <c r="F14" s="18">
        <f t="shared" si="2"/>
        <v>1.02</v>
      </c>
      <c r="G14" s="76" t="s">
        <v>21</v>
      </c>
      <c r="I14" s="76"/>
      <c r="J14" s="76"/>
      <c r="K14" s="76"/>
      <c r="N14" s="76"/>
      <c r="O14" s="13"/>
    </row>
    <row r="15" spans="1:15" s="12" customFormat="1" ht="15.75" customHeight="1" x14ac:dyDescent="0.2">
      <c r="A15" s="76"/>
      <c r="B15" s="12" t="s">
        <v>77</v>
      </c>
      <c r="C15" s="14"/>
      <c r="D15" s="10">
        <v>12523118.82</v>
      </c>
      <c r="E15" s="17">
        <f t="shared" si="0"/>
        <v>12773581.1964</v>
      </c>
      <c r="F15" s="18">
        <f t="shared" si="2"/>
        <v>1.02</v>
      </c>
      <c r="G15" s="76" t="s">
        <v>21</v>
      </c>
      <c r="I15" s="76"/>
      <c r="J15" s="76"/>
      <c r="K15" s="76"/>
      <c r="N15" s="76"/>
      <c r="O15" s="13"/>
    </row>
    <row r="16" spans="1:15" s="12" customFormat="1" ht="15.75" customHeight="1" x14ac:dyDescent="0.2">
      <c r="A16" s="76"/>
      <c r="B16" s="12" t="s">
        <v>83</v>
      </c>
      <c r="C16" s="14"/>
      <c r="D16" s="10">
        <v>16437.5</v>
      </c>
      <c r="E16" s="17">
        <f t="shared" si="0"/>
        <v>16766.25</v>
      </c>
      <c r="F16" s="18">
        <f t="shared" si="2"/>
        <v>1.02</v>
      </c>
      <c r="G16" s="76" t="s">
        <v>21</v>
      </c>
      <c r="I16" s="76"/>
      <c r="J16" s="76"/>
      <c r="K16" s="76"/>
      <c r="N16" s="76"/>
      <c r="O16" s="13"/>
    </row>
    <row r="17" spans="1:15" s="12" customFormat="1" ht="15.75" customHeight="1" x14ac:dyDescent="0.2">
      <c r="A17" s="76"/>
      <c r="B17" s="12" t="s">
        <v>95</v>
      </c>
      <c r="C17" s="14"/>
      <c r="D17" s="10">
        <v>27300.7</v>
      </c>
      <c r="E17" s="17">
        <f t="shared" si="0"/>
        <v>27846.714</v>
      </c>
      <c r="F17" s="18">
        <f t="shared" si="2"/>
        <v>1.02</v>
      </c>
      <c r="G17" s="76" t="s">
        <v>21</v>
      </c>
      <c r="I17" s="76"/>
      <c r="J17" s="76"/>
      <c r="K17" s="76"/>
      <c r="N17" s="76"/>
      <c r="O17" s="13"/>
    </row>
    <row r="18" spans="1:15" s="12" customFormat="1" ht="15.75" customHeight="1" x14ac:dyDescent="0.2">
      <c r="A18" s="76"/>
      <c r="B18" s="12" t="s">
        <v>94</v>
      </c>
      <c r="C18" s="14"/>
      <c r="D18" s="10">
        <v>-10273.67</v>
      </c>
      <c r="E18" s="17">
        <f t="shared" si="0"/>
        <v>-10479.143400000001</v>
      </c>
      <c r="F18" s="18">
        <f t="shared" si="2"/>
        <v>1.02</v>
      </c>
      <c r="G18" s="76" t="s">
        <v>21</v>
      </c>
      <c r="I18" s="76"/>
      <c r="J18" s="76"/>
      <c r="K18" s="76"/>
      <c r="N18" s="76"/>
      <c r="O18" s="13"/>
    </row>
    <row r="19" spans="1:15" s="12" customFormat="1" ht="15.75" customHeight="1" x14ac:dyDescent="0.2">
      <c r="A19" s="76"/>
      <c r="B19" s="12" t="s">
        <v>90</v>
      </c>
      <c r="C19" s="14"/>
      <c r="D19" s="10">
        <v>20851.18</v>
      </c>
      <c r="E19" s="17">
        <f t="shared" si="0"/>
        <v>21268.203600000001</v>
      </c>
      <c r="F19" s="18">
        <f t="shared" si="2"/>
        <v>1.02</v>
      </c>
      <c r="G19" s="76" t="s">
        <v>21</v>
      </c>
      <c r="I19" s="76"/>
      <c r="J19" s="76"/>
      <c r="K19" s="76"/>
      <c r="N19" s="76"/>
      <c r="O19" s="13"/>
    </row>
    <row r="20" spans="1:15" s="12" customFormat="1" ht="15.75" customHeight="1" x14ac:dyDescent="0.2">
      <c r="A20" s="76"/>
      <c r="B20" s="12" t="s">
        <v>89</v>
      </c>
      <c r="C20" s="14"/>
      <c r="D20" s="10">
        <v>11256.05</v>
      </c>
      <c r="E20" s="17">
        <f t="shared" si="0"/>
        <v>11481.171</v>
      </c>
      <c r="F20" s="18">
        <f t="shared" si="2"/>
        <v>1.02</v>
      </c>
      <c r="G20" s="76" t="s">
        <v>21</v>
      </c>
      <c r="I20" s="76"/>
      <c r="J20" s="76"/>
      <c r="K20" s="76"/>
      <c r="N20" s="76"/>
      <c r="O20" s="13"/>
    </row>
    <row r="21" spans="1:15" s="12" customFormat="1" ht="15.75" customHeight="1" x14ac:dyDescent="0.2">
      <c r="A21" s="76"/>
      <c r="B21" s="12" t="s">
        <v>224</v>
      </c>
      <c r="C21" s="14"/>
      <c r="D21" s="10">
        <v>117910.39</v>
      </c>
      <c r="E21" s="17">
        <f t="shared" si="0"/>
        <v>120268.5978</v>
      </c>
      <c r="F21" s="18">
        <f t="shared" si="2"/>
        <v>1.02</v>
      </c>
      <c r="G21" s="76" t="s">
        <v>21</v>
      </c>
      <c r="I21" s="76"/>
      <c r="J21" s="76"/>
      <c r="K21" s="76"/>
      <c r="N21" s="76"/>
      <c r="O21" s="13"/>
    </row>
    <row r="22" spans="1:15" s="12" customFormat="1" ht="15.75" customHeight="1" x14ac:dyDescent="0.2">
      <c r="A22" s="76"/>
      <c r="B22" s="12" t="s">
        <v>69</v>
      </c>
      <c r="C22" s="14"/>
      <c r="D22" s="10">
        <v>164994.39000000001</v>
      </c>
      <c r="E22" s="17">
        <f t="shared" si="0"/>
        <v>168294.27780000001</v>
      </c>
      <c r="F22" s="18">
        <f t="shared" si="2"/>
        <v>1.02</v>
      </c>
      <c r="G22" s="76" t="s">
        <v>21</v>
      </c>
      <c r="I22" s="76"/>
      <c r="J22" s="76"/>
      <c r="K22" s="76"/>
      <c r="N22" s="76"/>
      <c r="O22" s="13"/>
    </row>
    <row r="23" spans="1:15" s="12" customFormat="1" ht="15.75" customHeight="1" x14ac:dyDescent="0.2">
      <c r="A23" s="76"/>
      <c r="B23" s="12" t="s">
        <v>74</v>
      </c>
      <c r="C23" s="14"/>
      <c r="D23" s="10">
        <v>24485.279999999999</v>
      </c>
      <c r="E23" s="17">
        <f t="shared" si="0"/>
        <v>24974.9856</v>
      </c>
      <c r="F23" s="18">
        <f t="shared" si="2"/>
        <v>1.02</v>
      </c>
      <c r="G23" s="76" t="s">
        <v>21</v>
      </c>
      <c r="I23" s="76"/>
      <c r="J23" s="76"/>
      <c r="K23" s="76"/>
      <c r="N23" s="76"/>
      <c r="O23" s="13"/>
    </row>
    <row r="24" spans="1:15" s="12" customFormat="1" ht="15.75" customHeight="1" x14ac:dyDescent="0.2">
      <c r="A24" s="76"/>
      <c r="B24" s="12" t="s">
        <v>85</v>
      </c>
      <c r="C24" s="14"/>
      <c r="D24" s="10">
        <v>121295.15</v>
      </c>
      <c r="E24" s="17">
        <f t="shared" si="0"/>
        <v>123721.053</v>
      </c>
      <c r="F24" s="18">
        <f t="shared" si="2"/>
        <v>1.02</v>
      </c>
      <c r="G24" s="76" t="s">
        <v>21</v>
      </c>
      <c r="I24" s="76"/>
      <c r="J24" s="76"/>
      <c r="K24" s="76"/>
      <c r="N24" s="76"/>
      <c r="O24" s="13"/>
    </row>
    <row r="25" spans="1:15" s="12" customFormat="1" ht="15.75" customHeight="1" x14ac:dyDescent="0.2">
      <c r="A25" s="76"/>
      <c r="B25" s="12" t="s">
        <v>97</v>
      </c>
      <c r="C25" s="14"/>
      <c r="D25" s="10">
        <v>224630.12</v>
      </c>
      <c r="E25" s="17">
        <f t="shared" si="0"/>
        <v>229122.7224</v>
      </c>
      <c r="F25" s="18">
        <f t="shared" si="2"/>
        <v>1.02</v>
      </c>
      <c r="G25" s="76" t="s">
        <v>21</v>
      </c>
      <c r="I25" s="76"/>
      <c r="J25" s="76"/>
      <c r="K25" s="76"/>
      <c r="N25" s="76"/>
      <c r="O25" s="13"/>
    </row>
    <row r="26" spans="1:15" s="12" customFormat="1" ht="15.75" customHeight="1" x14ac:dyDescent="0.2">
      <c r="A26" s="76"/>
      <c r="B26" s="12" t="s">
        <v>88</v>
      </c>
      <c r="C26" s="14"/>
      <c r="D26" s="10">
        <v>981509.29</v>
      </c>
      <c r="E26" s="17">
        <f t="shared" si="0"/>
        <v>1001139.4758</v>
      </c>
      <c r="F26" s="18">
        <f t="shared" si="2"/>
        <v>1.02</v>
      </c>
      <c r="G26" s="76" t="s">
        <v>21</v>
      </c>
      <c r="I26" s="76"/>
      <c r="J26" s="76"/>
      <c r="K26" s="76"/>
      <c r="N26" s="76"/>
      <c r="O26" s="13"/>
    </row>
    <row r="27" spans="1:15" s="12" customFormat="1" ht="15.75" customHeight="1" x14ac:dyDescent="0.2">
      <c r="A27" s="76"/>
      <c r="B27" s="12" t="s">
        <v>96</v>
      </c>
      <c r="C27" s="14"/>
      <c r="D27" s="10">
        <v>2850.27</v>
      </c>
      <c r="E27" s="17">
        <f t="shared" si="0"/>
        <v>2907.2754</v>
      </c>
      <c r="F27" s="18">
        <f t="shared" si="2"/>
        <v>1.02</v>
      </c>
      <c r="G27" s="76" t="s">
        <v>21</v>
      </c>
      <c r="I27" s="76"/>
      <c r="J27" s="76"/>
      <c r="K27" s="76"/>
      <c r="N27" s="76"/>
      <c r="O27" s="13"/>
    </row>
    <row r="28" spans="1:15" s="12" customFormat="1" ht="15.75" customHeight="1" x14ac:dyDescent="0.2">
      <c r="A28" s="76"/>
      <c r="B28" s="12" t="s">
        <v>96</v>
      </c>
      <c r="C28" s="14"/>
      <c r="D28" s="10">
        <v>18936.68</v>
      </c>
      <c r="E28" s="17">
        <f t="shared" si="0"/>
        <v>19315.4136</v>
      </c>
      <c r="F28" s="18">
        <f t="shared" si="2"/>
        <v>1.02</v>
      </c>
      <c r="G28" s="76" t="s">
        <v>21</v>
      </c>
      <c r="I28" s="76"/>
      <c r="J28" s="76"/>
      <c r="K28" s="76"/>
      <c r="N28" s="76"/>
      <c r="O28" s="13"/>
    </row>
    <row r="29" spans="1:15" s="12" customFormat="1" ht="15.75" customHeight="1" x14ac:dyDescent="0.2">
      <c r="A29" s="76"/>
      <c r="B29" s="12" t="s">
        <v>96</v>
      </c>
      <c r="C29" s="14"/>
      <c r="D29" s="10">
        <v>26777.48</v>
      </c>
      <c r="E29" s="17">
        <f t="shared" si="0"/>
        <v>27313.029600000002</v>
      </c>
      <c r="F29" s="18">
        <f t="shared" si="2"/>
        <v>1.02</v>
      </c>
      <c r="G29" s="76" t="s">
        <v>21</v>
      </c>
      <c r="I29" s="76"/>
      <c r="J29" s="76"/>
      <c r="K29" s="76"/>
      <c r="N29" s="76"/>
      <c r="O29" s="13"/>
    </row>
    <row r="30" spans="1:15" s="12" customFormat="1" ht="15.75" customHeight="1" x14ac:dyDescent="0.2">
      <c r="A30" s="76"/>
      <c r="B30" s="12" t="s">
        <v>96</v>
      </c>
      <c r="C30" s="14"/>
      <c r="D30" s="10">
        <v>43187.199999999997</v>
      </c>
      <c r="E30" s="17">
        <f t="shared" si="0"/>
        <v>44050.943999999996</v>
      </c>
      <c r="F30" s="18">
        <f t="shared" si="2"/>
        <v>1.02</v>
      </c>
      <c r="G30" s="76" t="s">
        <v>21</v>
      </c>
      <c r="I30" s="76"/>
      <c r="J30" s="76"/>
      <c r="K30" s="76"/>
      <c r="N30" s="76"/>
      <c r="O30" s="13"/>
    </row>
    <row r="31" spans="1:15" s="12" customFormat="1" ht="15.75" customHeight="1" x14ac:dyDescent="0.2">
      <c r="A31" s="76"/>
      <c r="B31" s="12" t="s">
        <v>76</v>
      </c>
      <c r="C31" s="14"/>
      <c r="D31" s="10">
        <v>145.69</v>
      </c>
      <c r="E31" s="17">
        <f t="shared" si="0"/>
        <v>148.60380000000001</v>
      </c>
      <c r="F31" s="18">
        <f t="shared" si="2"/>
        <v>1.02</v>
      </c>
      <c r="G31" s="76" t="s">
        <v>21</v>
      </c>
      <c r="I31" s="76"/>
      <c r="J31" s="76"/>
      <c r="K31" s="76"/>
      <c r="N31" s="76"/>
      <c r="O31" s="13"/>
    </row>
    <row r="32" spans="1:15" s="12" customFormat="1" ht="15.75" customHeight="1" x14ac:dyDescent="0.2">
      <c r="A32" s="76"/>
      <c r="B32" s="12" t="s">
        <v>75</v>
      </c>
      <c r="C32" s="14"/>
      <c r="D32" s="10">
        <v>550.12</v>
      </c>
      <c r="E32" s="17">
        <f t="shared" si="0"/>
        <v>561.12239999999997</v>
      </c>
      <c r="F32" s="18">
        <f t="shared" si="2"/>
        <v>1.02</v>
      </c>
      <c r="G32" s="76" t="s">
        <v>21</v>
      </c>
      <c r="I32" s="76"/>
      <c r="J32" s="76"/>
      <c r="K32" s="76"/>
      <c r="N32" s="76"/>
      <c r="O32" s="13"/>
    </row>
    <row r="33" spans="1:15" s="12" customFormat="1" ht="15.75" customHeight="1" x14ac:dyDescent="0.2">
      <c r="A33" s="76"/>
      <c r="B33" s="12" t="s">
        <v>79</v>
      </c>
      <c r="C33" s="14"/>
      <c r="D33" s="10">
        <v>71298.600000000006</v>
      </c>
      <c r="E33" s="17">
        <f t="shared" si="0"/>
        <v>72724.572</v>
      </c>
      <c r="F33" s="18">
        <f t="shared" si="2"/>
        <v>1.02</v>
      </c>
      <c r="G33" s="76" t="s">
        <v>21</v>
      </c>
      <c r="I33" s="76"/>
      <c r="J33" s="76"/>
      <c r="K33" s="76"/>
      <c r="N33" s="76"/>
      <c r="O33" s="13"/>
    </row>
    <row r="34" spans="1:15" s="12" customFormat="1" ht="15.75" customHeight="1" x14ac:dyDescent="0.2">
      <c r="A34" s="76"/>
      <c r="B34" s="12" t="s">
        <v>222</v>
      </c>
      <c r="C34" s="14"/>
      <c r="D34" s="10">
        <v>3717996.66</v>
      </c>
      <c r="E34" s="17">
        <f t="shared" si="0"/>
        <v>3792356.5932</v>
      </c>
      <c r="F34" s="18">
        <f t="shared" si="2"/>
        <v>1.02</v>
      </c>
      <c r="G34" s="76" t="s">
        <v>21</v>
      </c>
      <c r="I34" s="76"/>
      <c r="J34" s="76"/>
      <c r="K34" s="76"/>
      <c r="N34" s="76"/>
      <c r="O34" s="13"/>
    </row>
    <row r="35" spans="1:15" s="12" customFormat="1" ht="15.75" customHeight="1" x14ac:dyDescent="0.2">
      <c r="A35" s="76"/>
      <c r="B35" s="12" t="s">
        <v>81</v>
      </c>
      <c r="C35" s="14"/>
      <c r="D35" s="10">
        <v>277358.83</v>
      </c>
      <c r="E35" s="17">
        <f t="shared" si="0"/>
        <v>282906.00660000002</v>
      </c>
      <c r="F35" s="18">
        <f t="shared" si="2"/>
        <v>1.02</v>
      </c>
      <c r="G35" s="76" t="s">
        <v>21</v>
      </c>
      <c r="I35" s="76"/>
      <c r="J35" s="76"/>
      <c r="K35" s="76"/>
      <c r="N35" s="76"/>
      <c r="O35" s="13"/>
    </row>
    <row r="36" spans="1:15" s="12" customFormat="1" ht="15.75" customHeight="1" x14ac:dyDescent="0.2">
      <c r="A36" s="76"/>
      <c r="B36" s="12" t="s">
        <v>99</v>
      </c>
      <c r="C36" s="14"/>
      <c r="D36" s="10">
        <v>9000</v>
      </c>
      <c r="E36" s="17">
        <f t="shared" si="0"/>
        <v>9180</v>
      </c>
      <c r="F36" s="18">
        <f t="shared" si="2"/>
        <v>1.02</v>
      </c>
      <c r="G36" s="76" t="s">
        <v>21</v>
      </c>
      <c r="I36" s="76"/>
      <c r="J36" s="76"/>
      <c r="K36" s="76"/>
      <c r="N36" s="76"/>
      <c r="O36" s="13"/>
    </row>
    <row r="37" spans="1:15" s="12" customFormat="1" ht="15.75" customHeight="1" x14ac:dyDescent="0.2">
      <c r="A37" s="76"/>
      <c r="B37" s="12" t="s">
        <v>228</v>
      </c>
      <c r="C37" s="14"/>
      <c r="D37" s="10">
        <v>110797.33</v>
      </c>
      <c r="E37" s="17">
        <f t="shared" si="0"/>
        <v>113013.2766</v>
      </c>
      <c r="F37" s="18">
        <f t="shared" si="2"/>
        <v>1.02</v>
      </c>
      <c r="G37" s="76" t="s">
        <v>21</v>
      </c>
      <c r="I37" s="76"/>
      <c r="J37" s="76"/>
      <c r="K37" s="76"/>
      <c r="N37" s="76"/>
      <c r="O37" s="13"/>
    </row>
    <row r="38" spans="1:15" s="12" customFormat="1" ht="15.75" customHeight="1" x14ac:dyDescent="0.2">
      <c r="A38" s="76"/>
      <c r="B38" s="12" t="s">
        <v>73</v>
      </c>
      <c r="C38" s="14"/>
      <c r="D38" s="10">
        <v>6600</v>
      </c>
      <c r="E38" s="17">
        <f t="shared" si="0"/>
        <v>6732</v>
      </c>
      <c r="F38" s="18">
        <f t="shared" si="2"/>
        <v>1.02</v>
      </c>
      <c r="G38" s="76" t="s">
        <v>21</v>
      </c>
      <c r="I38" s="76"/>
      <c r="J38" s="76"/>
      <c r="K38" s="76"/>
      <c r="N38" s="76"/>
      <c r="O38" s="13"/>
    </row>
    <row r="39" spans="1:15" s="12" customFormat="1" ht="15" x14ac:dyDescent="0.2">
      <c r="A39" s="8"/>
      <c r="B39" s="12" t="s">
        <v>103</v>
      </c>
      <c r="C39" s="14"/>
      <c r="D39" s="10">
        <v>2499205.17</v>
      </c>
      <c r="E39" s="17">
        <f t="shared" si="0"/>
        <v>2549189.2733999998</v>
      </c>
      <c r="F39" s="18">
        <f t="shared" si="1"/>
        <v>1.02</v>
      </c>
      <c r="G39" s="8" t="s">
        <v>21</v>
      </c>
      <c r="I39" s="8"/>
      <c r="J39" s="8"/>
      <c r="K39" s="8"/>
      <c r="N39" s="8"/>
      <c r="O39" s="13"/>
    </row>
    <row r="40" spans="1:15" s="12" customFormat="1" ht="15" x14ac:dyDescent="0.2">
      <c r="A40" s="8"/>
      <c r="B40" s="12" t="s">
        <v>82</v>
      </c>
      <c r="C40" s="14"/>
      <c r="D40" s="10">
        <v>1177434.42</v>
      </c>
      <c r="E40" s="17">
        <f t="shared" si="0"/>
        <v>1200983.1084</v>
      </c>
      <c r="F40" s="18">
        <f t="shared" si="1"/>
        <v>1.02</v>
      </c>
      <c r="G40" s="8" t="s">
        <v>21</v>
      </c>
      <c r="I40" s="8"/>
      <c r="J40" s="8"/>
      <c r="K40" s="8"/>
      <c r="N40" s="8"/>
      <c r="O40" s="13"/>
    </row>
    <row r="41" spans="1:15" s="12" customFormat="1" ht="15" x14ac:dyDescent="0.2">
      <c r="A41" s="8"/>
      <c r="B41" s="12" t="s">
        <v>0</v>
      </c>
      <c r="C41" s="14"/>
      <c r="D41" s="10">
        <v>8.3699999999999992</v>
      </c>
      <c r="E41" s="17">
        <f t="shared" si="0"/>
        <v>8.5373999999999999</v>
      </c>
      <c r="F41" s="18">
        <f t="shared" si="1"/>
        <v>1.02</v>
      </c>
      <c r="G41" s="8" t="s">
        <v>21</v>
      </c>
      <c r="I41" s="8"/>
      <c r="J41" s="8"/>
      <c r="K41" s="8"/>
      <c r="N41" s="8"/>
      <c r="O41" s="13"/>
    </row>
    <row r="42" spans="1:15" s="12" customFormat="1" ht="15" x14ac:dyDescent="0.2">
      <c r="A42" s="8"/>
      <c r="B42" s="12" t="s">
        <v>0</v>
      </c>
      <c r="C42" s="14"/>
      <c r="D42" s="10">
        <v>166247.15</v>
      </c>
      <c r="E42" s="17">
        <f t="shared" si="0"/>
        <v>169572.09299999999</v>
      </c>
      <c r="F42" s="18">
        <f t="shared" si="1"/>
        <v>1.02</v>
      </c>
      <c r="G42" s="8" t="s">
        <v>21</v>
      </c>
      <c r="I42" s="8"/>
      <c r="J42" s="8"/>
      <c r="K42" s="8"/>
      <c r="N42" s="8"/>
      <c r="O42" s="13"/>
    </row>
    <row r="43" spans="1:15" s="12" customFormat="1" ht="15" x14ac:dyDescent="0.2">
      <c r="A43" s="8"/>
      <c r="B43" s="12" t="s">
        <v>86</v>
      </c>
      <c r="C43" s="14"/>
      <c r="D43" s="10">
        <v>971.96</v>
      </c>
      <c r="E43" s="17">
        <f t="shared" si="0"/>
        <v>991.39920000000006</v>
      </c>
      <c r="F43" s="18">
        <f t="shared" si="1"/>
        <v>1.02</v>
      </c>
      <c r="G43" s="8" t="s">
        <v>21</v>
      </c>
      <c r="I43" s="8"/>
      <c r="J43" s="8"/>
      <c r="K43" s="8"/>
      <c r="N43" s="8"/>
      <c r="O43" s="13"/>
    </row>
    <row r="44" spans="1:15" s="12" customFormat="1" ht="15" x14ac:dyDescent="0.2">
      <c r="A44" s="8"/>
      <c r="B44" s="12" t="s">
        <v>86</v>
      </c>
      <c r="C44" s="14"/>
      <c r="D44" s="10">
        <v>12471.12</v>
      </c>
      <c r="E44" s="17">
        <f t="shared" si="0"/>
        <v>12720.5424</v>
      </c>
      <c r="F44" s="18">
        <f t="shared" si="1"/>
        <v>1.02</v>
      </c>
      <c r="G44" s="8" t="s">
        <v>21</v>
      </c>
      <c r="I44" s="8"/>
      <c r="J44" s="8"/>
      <c r="K44" s="8"/>
      <c r="N44" s="8"/>
      <c r="O44" s="13"/>
    </row>
    <row r="45" spans="1:15" s="12" customFormat="1" ht="15" x14ac:dyDescent="0.2">
      <c r="A45" s="8"/>
      <c r="B45" s="12" t="s">
        <v>86</v>
      </c>
      <c r="C45" s="14"/>
      <c r="D45" s="10">
        <v>62509.72</v>
      </c>
      <c r="E45" s="17">
        <f t="shared" si="0"/>
        <v>63759.914400000001</v>
      </c>
      <c r="F45" s="18">
        <f t="shared" si="1"/>
        <v>1.02</v>
      </c>
      <c r="G45" s="8" t="s">
        <v>21</v>
      </c>
      <c r="I45" s="8"/>
      <c r="J45" s="8"/>
      <c r="K45" s="8"/>
      <c r="N45" s="8"/>
      <c r="O45" s="13"/>
    </row>
    <row r="46" spans="1:15" s="12" customFormat="1" ht="15" x14ac:dyDescent="0.2">
      <c r="A46" s="8"/>
      <c r="B46" s="12" t="s">
        <v>93</v>
      </c>
      <c r="C46" s="14"/>
      <c r="D46" s="10">
        <v>1413.48</v>
      </c>
      <c r="E46" s="17">
        <f t="shared" si="0"/>
        <v>1441.7496000000001</v>
      </c>
      <c r="F46" s="18">
        <f t="shared" si="1"/>
        <v>1.02</v>
      </c>
      <c r="G46" s="8" t="s">
        <v>21</v>
      </c>
      <c r="I46" s="8"/>
      <c r="J46" s="8"/>
      <c r="K46" s="8"/>
      <c r="N46" s="8"/>
      <c r="O46" s="13"/>
    </row>
    <row r="47" spans="1:15" s="12" customFormat="1" ht="15" x14ac:dyDescent="0.2">
      <c r="A47" s="23"/>
      <c r="B47" s="12" t="s">
        <v>93</v>
      </c>
      <c r="C47" s="14"/>
      <c r="D47" s="10">
        <v>678183.49</v>
      </c>
      <c r="E47" s="17">
        <f t="shared" si="0"/>
        <v>691747.15980000002</v>
      </c>
      <c r="F47" s="18">
        <f t="shared" si="1"/>
        <v>1.02</v>
      </c>
      <c r="G47" s="8" t="s">
        <v>21</v>
      </c>
      <c r="H47" s="3"/>
      <c r="I47" s="25"/>
      <c r="J47" s="25"/>
      <c r="K47" s="25"/>
      <c r="N47" s="25"/>
      <c r="O47" s="54"/>
    </row>
    <row r="48" spans="1:15" s="12" customFormat="1" ht="15" x14ac:dyDescent="0.2">
      <c r="A48" s="23"/>
      <c r="B48" s="12" t="s">
        <v>80</v>
      </c>
      <c r="C48" s="14"/>
      <c r="D48" s="10">
        <v>80</v>
      </c>
      <c r="E48" s="17">
        <f t="shared" si="0"/>
        <v>81.599999999999994</v>
      </c>
      <c r="F48" s="18">
        <f t="shared" si="1"/>
        <v>1.02</v>
      </c>
      <c r="G48" s="8" t="s">
        <v>21</v>
      </c>
      <c r="H48" s="3"/>
      <c r="I48" s="25"/>
      <c r="J48" s="25"/>
      <c r="K48" s="25"/>
      <c r="N48" s="25"/>
      <c r="O48" s="54"/>
    </row>
    <row r="49" spans="1:15" s="12" customFormat="1" ht="15" x14ac:dyDescent="0.2">
      <c r="A49" s="23"/>
      <c r="B49" s="12" t="s">
        <v>71</v>
      </c>
      <c r="C49" s="14"/>
      <c r="D49" s="10">
        <v>4738.79</v>
      </c>
      <c r="E49" s="17">
        <f t="shared" si="0"/>
        <v>4833.5658000000003</v>
      </c>
      <c r="F49" s="18">
        <f t="shared" si="1"/>
        <v>1.02</v>
      </c>
      <c r="G49" s="8" t="s">
        <v>21</v>
      </c>
      <c r="H49" s="3"/>
      <c r="I49" s="25"/>
      <c r="J49" s="25"/>
      <c r="K49" s="25"/>
      <c r="N49" s="25"/>
      <c r="O49" s="54"/>
    </row>
    <row r="50" spans="1:15" s="12" customFormat="1" ht="15" x14ac:dyDescent="0.2">
      <c r="A50" s="23"/>
      <c r="B50" s="12" t="s">
        <v>70</v>
      </c>
      <c r="C50" s="14"/>
      <c r="D50" s="10">
        <v>1482735.09</v>
      </c>
      <c r="E50" s="17">
        <f t="shared" si="0"/>
        <v>1512389.7918</v>
      </c>
      <c r="F50" s="18">
        <f t="shared" si="1"/>
        <v>1.02</v>
      </c>
      <c r="G50" s="8" t="s">
        <v>21</v>
      </c>
      <c r="H50" s="3"/>
      <c r="I50" s="25"/>
      <c r="J50" s="25"/>
      <c r="K50" s="25"/>
      <c r="N50" s="25"/>
      <c r="O50" s="54"/>
    </row>
    <row r="51" spans="1:15" s="12" customFormat="1" ht="15" x14ac:dyDescent="0.2">
      <c r="A51" s="23"/>
      <c r="B51" s="12" t="s">
        <v>78</v>
      </c>
      <c r="C51" s="14"/>
      <c r="D51" s="10">
        <v>576572.32999999996</v>
      </c>
      <c r="E51" s="17">
        <f t="shared" si="0"/>
        <v>588103.77659999998</v>
      </c>
      <c r="F51" s="18">
        <f t="shared" si="1"/>
        <v>1.02</v>
      </c>
      <c r="G51" s="8" t="s">
        <v>21</v>
      </c>
      <c r="H51" s="3"/>
      <c r="I51" s="25"/>
      <c r="J51" s="25"/>
      <c r="K51" s="25"/>
      <c r="N51" s="25"/>
      <c r="O51" s="54"/>
    </row>
    <row r="52" spans="1:15" ht="15" x14ac:dyDescent="0.2">
      <c r="B52" s="12" t="s">
        <v>84</v>
      </c>
      <c r="C52" s="14"/>
      <c r="D52" s="10">
        <v>4212</v>
      </c>
      <c r="E52" s="17">
        <f t="shared" si="0"/>
        <v>4296.24</v>
      </c>
      <c r="F52" s="18">
        <f t="shared" si="1"/>
        <v>1.02</v>
      </c>
      <c r="G52" s="8" t="s">
        <v>21</v>
      </c>
      <c r="I52" s="25"/>
      <c r="J52" s="25"/>
      <c r="K52" s="25"/>
      <c r="L52" s="3"/>
      <c r="N52" s="25"/>
      <c r="O52" s="54"/>
    </row>
    <row r="53" spans="1:15" ht="15" x14ac:dyDescent="0.2">
      <c r="B53" s="12" t="s">
        <v>98</v>
      </c>
      <c r="C53" s="14"/>
      <c r="D53" s="10">
        <v>1070</v>
      </c>
      <c r="E53" s="17">
        <f t="shared" si="0"/>
        <v>1091.4000000000001</v>
      </c>
      <c r="F53" s="18">
        <f t="shared" si="1"/>
        <v>1.02</v>
      </c>
      <c r="G53" s="8" t="s">
        <v>21</v>
      </c>
      <c r="I53" s="23"/>
      <c r="J53" s="23"/>
      <c r="L53" s="3"/>
      <c r="O53" s="11"/>
    </row>
    <row r="54" spans="1:15" ht="15" x14ac:dyDescent="0.2">
      <c r="B54" s="12" t="s">
        <v>98</v>
      </c>
      <c r="C54" s="14"/>
      <c r="D54" s="10">
        <v>6157.16</v>
      </c>
      <c r="E54" s="17">
        <f t="shared" si="0"/>
        <v>6280.3032000000003</v>
      </c>
      <c r="F54" s="18">
        <f t="shared" si="1"/>
        <v>1.02</v>
      </c>
      <c r="G54" s="8" t="s">
        <v>21</v>
      </c>
      <c r="I54" s="23"/>
      <c r="J54" s="23"/>
      <c r="L54" s="3"/>
      <c r="O54" s="11"/>
    </row>
    <row r="55" spans="1:15" ht="15" x14ac:dyDescent="0.2">
      <c r="B55" s="12" t="s">
        <v>227</v>
      </c>
      <c r="C55" s="14"/>
      <c r="D55" s="10">
        <v>865616.02</v>
      </c>
      <c r="E55" s="17">
        <f t="shared" si="0"/>
        <v>882928.34039999999</v>
      </c>
      <c r="F55" s="18">
        <f t="shared" si="1"/>
        <v>1.02</v>
      </c>
      <c r="G55" s="8" t="s">
        <v>21</v>
      </c>
      <c r="I55" s="23"/>
      <c r="J55" s="23"/>
      <c r="L55" s="3"/>
      <c r="O55" s="11"/>
    </row>
    <row r="56" spans="1:15" ht="15" x14ac:dyDescent="0.2">
      <c r="B56" s="12" t="s">
        <v>227</v>
      </c>
      <c r="C56" s="14"/>
      <c r="D56" s="10">
        <v>1493784.75</v>
      </c>
      <c r="E56" s="17">
        <f t="shared" si="0"/>
        <v>1523660.4450000001</v>
      </c>
      <c r="F56" s="18">
        <f t="shared" si="1"/>
        <v>1.02</v>
      </c>
      <c r="G56" s="8" t="s">
        <v>21</v>
      </c>
      <c r="I56" s="23"/>
      <c r="J56" s="23"/>
      <c r="L56" s="3"/>
      <c r="O56" s="11"/>
    </row>
    <row r="57" spans="1:15" ht="15" x14ac:dyDescent="0.2">
      <c r="B57" s="12" t="s">
        <v>98</v>
      </c>
      <c r="C57" s="14"/>
      <c r="D57" s="10">
        <v>13286375.33</v>
      </c>
      <c r="E57" s="17">
        <f t="shared" si="0"/>
        <v>13552102.8366</v>
      </c>
      <c r="F57" s="18">
        <f t="shared" si="1"/>
        <v>1.02</v>
      </c>
      <c r="G57" s="8" t="s">
        <v>21</v>
      </c>
      <c r="I57" s="23"/>
      <c r="J57" s="23"/>
      <c r="L57" s="3"/>
      <c r="O57" s="11"/>
    </row>
    <row r="58" spans="1:15" ht="15" x14ac:dyDescent="0.2">
      <c r="B58" s="12" t="s">
        <v>226</v>
      </c>
      <c r="C58" s="14"/>
      <c r="D58" s="10">
        <v>10460</v>
      </c>
      <c r="E58" s="17">
        <f t="shared" si="0"/>
        <v>10669.2</v>
      </c>
      <c r="F58" s="18">
        <f t="shared" si="1"/>
        <v>1.02</v>
      </c>
      <c r="G58" s="8" t="s">
        <v>21</v>
      </c>
      <c r="I58" s="23"/>
      <c r="J58" s="23"/>
      <c r="L58" s="3"/>
      <c r="O58" s="11"/>
    </row>
    <row r="59" spans="1:15" ht="15" x14ac:dyDescent="0.2">
      <c r="B59" s="12" t="s">
        <v>105</v>
      </c>
      <c r="C59" s="14"/>
      <c r="D59" s="10">
        <v>537876.64</v>
      </c>
      <c r="E59" s="17">
        <f t="shared" si="0"/>
        <v>548634.17280000006</v>
      </c>
      <c r="F59" s="18">
        <f t="shared" si="1"/>
        <v>1.02</v>
      </c>
      <c r="G59" s="8" t="s">
        <v>21</v>
      </c>
      <c r="I59" s="23"/>
      <c r="J59" s="23"/>
      <c r="L59" s="3"/>
      <c r="O59" s="11"/>
    </row>
    <row r="60" spans="1:15" ht="15" x14ac:dyDescent="0.2">
      <c r="B60" s="12" t="s">
        <v>102</v>
      </c>
      <c r="C60" s="14"/>
      <c r="D60" s="10">
        <v>1748989.43</v>
      </c>
      <c r="E60" s="17">
        <f t="shared" si="0"/>
        <v>1783969.2186</v>
      </c>
      <c r="F60" s="18">
        <f t="shared" si="1"/>
        <v>1.02</v>
      </c>
      <c r="G60" s="8" t="s">
        <v>21</v>
      </c>
      <c r="I60" s="23"/>
      <c r="J60" s="23"/>
      <c r="L60" s="3"/>
      <c r="O60" s="11"/>
    </row>
    <row r="61" spans="1:15" ht="15" x14ac:dyDescent="0.2">
      <c r="B61" s="12" t="s">
        <v>225</v>
      </c>
      <c r="C61" s="14"/>
      <c r="D61" s="10">
        <v>497753.05</v>
      </c>
      <c r="E61" s="17">
        <f t="shared" si="0"/>
        <v>507708.11099999998</v>
      </c>
      <c r="F61" s="18">
        <f t="shared" si="1"/>
        <v>1.02</v>
      </c>
      <c r="G61" s="8" t="s">
        <v>21</v>
      </c>
      <c r="I61" s="23"/>
      <c r="J61" s="23"/>
      <c r="L61" s="3"/>
      <c r="O61" s="11"/>
    </row>
    <row r="62" spans="1:15" ht="15" x14ac:dyDescent="0.2">
      <c r="B62" s="12" t="s">
        <v>104</v>
      </c>
      <c r="C62" s="14"/>
      <c r="D62" s="10">
        <v>719715.77</v>
      </c>
      <c r="E62" s="17">
        <f t="shared" si="0"/>
        <v>734110.08539999998</v>
      </c>
      <c r="F62" s="18">
        <f t="shared" si="1"/>
        <v>1.02</v>
      </c>
      <c r="G62" s="8" t="s">
        <v>21</v>
      </c>
      <c r="I62" s="23"/>
      <c r="J62" s="23"/>
      <c r="L62" s="3"/>
      <c r="O62" s="11"/>
    </row>
    <row r="63" spans="1:15" ht="15" x14ac:dyDescent="0.2">
      <c r="B63" s="12" t="s">
        <v>101</v>
      </c>
      <c r="C63" s="14"/>
      <c r="D63" s="10">
        <v>8369.0400000000009</v>
      </c>
      <c r="E63" s="17">
        <f t="shared" si="0"/>
        <v>8536.4208000000017</v>
      </c>
      <c r="F63" s="18">
        <f t="shared" si="1"/>
        <v>1.02</v>
      </c>
      <c r="G63" s="8" t="s">
        <v>21</v>
      </c>
      <c r="I63" s="23"/>
      <c r="J63" s="23"/>
      <c r="L63" s="3"/>
      <c r="O63" s="11"/>
    </row>
    <row r="64" spans="1:15" ht="15" x14ac:dyDescent="0.2">
      <c r="B64" s="12" t="s">
        <v>87</v>
      </c>
      <c r="C64" s="14"/>
      <c r="D64" s="10">
        <v>9421.5300000000007</v>
      </c>
      <c r="E64" s="17">
        <f t="shared" si="0"/>
        <v>9609.9606000000003</v>
      </c>
      <c r="F64" s="18">
        <f t="shared" si="1"/>
        <v>1.02</v>
      </c>
      <c r="G64" s="8" t="s">
        <v>21</v>
      </c>
      <c r="I64" s="23"/>
      <c r="J64" s="23"/>
      <c r="L64" s="3"/>
      <c r="O64" s="11"/>
    </row>
    <row r="65" spans="1:15" ht="15" x14ac:dyDescent="0.2">
      <c r="B65" s="12" t="s">
        <v>100</v>
      </c>
      <c r="C65" s="14"/>
      <c r="D65" s="10">
        <v>35856.25</v>
      </c>
      <c r="E65" s="17">
        <f t="shared" si="0"/>
        <v>36573.375</v>
      </c>
      <c r="F65" s="18">
        <f t="shared" si="1"/>
        <v>1.02</v>
      </c>
      <c r="G65" s="8" t="s">
        <v>21</v>
      </c>
      <c r="I65" s="23"/>
      <c r="J65" s="23"/>
      <c r="L65" s="3"/>
      <c r="O65" s="11"/>
    </row>
    <row r="66" spans="1:15" ht="6.75" customHeight="1" x14ac:dyDescent="0.2">
      <c r="B66" s="12"/>
      <c r="C66" s="14"/>
      <c r="D66" s="10"/>
      <c r="E66" s="17"/>
      <c r="F66" s="18"/>
      <c r="G66" s="8"/>
      <c r="I66" s="23"/>
      <c r="J66" s="23"/>
      <c r="L66" s="3"/>
      <c r="O66" s="11"/>
    </row>
    <row r="67" spans="1:15" s="12" customFormat="1" ht="15" x14ac:dyDescent="0.2">
      <c r="A67" s="8"/>
      <c r="B67" s="12" t="s">
        <v>41</v>
      </c>
      <c r="C67" s="14"/>
      <c r="D67" s="10">
        <f>SUM(D11:D66)</f>
        <v>44698688.059999995</v>
      </c>
      <c r="E67" s="17">
        <f>75000000</f>
        <v>75000000</v>
      </c>
      <c r="F67" s="18">
        <f>(E67/(D67-500000))</f>
        <v>1.6968829458962003</v>
      </c>
      <c r="G67" s="8"/>
      <c r="I67" s="8"/>
      <c r="J67" s="8"/>
      <c r="K67" s="8"/>
      <c r="N67" s="8"/>
      <c r="O67" s="13"/>
    </row>
    <row r="68" spans="1:15" s="12" customFormat="1" ht="15.75" x14ac:dyDescent="0.25">
      <c r="A68" s="29"/>
      <c r="C68" s="14"/>
      <c r="D68" s="10"/>
      <c r="E68" s="17"/>
      <c r="F68" s="18"/>
      <c r="G68" s="16"/>
      <c r="H68" s="16"/>
      <c r="I68" s="29"/>
      <c r="J68" s="29"/>
      <c r="K68" s="29"/>
      <c r="N68" s="8"/>
      <c r="O68" s="15"/>
    </row>
    <row r="69" spans="1:15" s="12" customFormat="1" ht="15.75" x14ac:dyDescent="0.25">
      <c r="A69" s="47" t="s">
        <v>42</v>
      </c>
      <c r="B69" s="48"/>
      <c r="C69" s="49"/>
      <c r="D69" s="50"/>
      <c r="E69" s="51"/>
      <c r="F69" s="52"/>
      <c r="G69" s="53"/>
      <c r="H69" s="53" t="s">
        <v>18</v>
      </c>
      <c r="I69" s="53" t="s">
        <v>192</v>
      </c>
      <c r="J69" s="53" t="s">
        <v>43</v>
      </c>
      <c r="K69" s="53" t="s">
        <v>43</v>
      </c>
      <c r="N69" s="8"/>
      <c r="O69" s="9"/>
    </row>
    <row r="70" spans="1:15" s="12" customFormat="1" ht="15" x14ac:dyDescent="0.2">
      <c r="B70" s="12" t="s">
        <v>44</v>
      </c>
      <c r="C70" s="14"/>
      <c r="D70" s="10">
        <v>4590514.62</v>
      </c>
      <c r="E70" s="17">
        <f t="shared" ref="E70:E72" si="3">D70*102%</f>
        <v>4682324.9123999998</v>
      </c>
      <c r="F70" s="18">
        <f t="shared" ref="F70:F72" si="4">E70/D70</f>
        <v>1.02</v>
      </c>
      <c r="G70" s="8" t="s">
        <v>21</v>
      </c>
      <c r="H70" s="8"/>
      <c r="I70" s="8"/>
      <c r="J70" s="8"/>
      <c r="K70" s="8"/>
      <c r="N70" s="8"/>
      <c r="O70" s="9"/>
    </row>
    <row r="71" spans="1:15" s="12" customFormat="1" ht="15" x14ac:dyDescent="0.2">
      <c r="B71" s="12" t="s">
        <v>47</v>
      </c>
      <c r="C71" s="14"/>
      <c r="D71" s="10">
        <v>37556.980000000003</v>
      </c>
      <c r="E71" s="17">
        <f t="shared" si="3"/>
        <v>38308.119600000005</v>
      </c>
      <c r="F71" s="18">
        <f>E71/D71</f>
        <v>1.02</v>
      </c>
      <c r="G71" s="8" t="s">
        <v>21</v>
      </c>
      <c r="H71" s="8"/>
      <c r="I71" s="8"/>
      <c r="J71" s="8"/>
      <c r="K71" s="8"/>
      <c r="N71" s="8"/>
      <c r="O71" s="9"/>
    </row>
    <row r="72" spans="1:15" s="12" customFormat="1" ht="15" x14ac:dyDescent="0.2">
      <c r="B72" s="12" t="s">
        <v>45</v>
      </c>
      <c r="C72" s="14"/>
      <c r="D72" s="10">
        <v>265422.92</v>
      </c>
      <c r="E72" s="17">
        <f t="shared" si="3"/>
        <v>270731.37839999999</v>
      </c>
      <c r="F72" s="18">
        <f t="shared" si="4"/>
        <v>1.02</v>
      </c>
      <c r="G72" s="8" t="s">
        <v>21</v>
      </c>
      <c r="H72" s="8"/>
      <c r="I72" s="8"/>
      <c r="J72" s="8"/>
      <c r="K72" s="8"/>
      <c r="N72" s="8"/>
      <c r="O72" s="9"/>
    </row>
    <row r="73" spans="1:15" s="12" customFormat="1" ht="15" x14ac:dyDescent="0.2">
      <c r="B73" s="12" t="s">
        <v>46</v>
      </c>
      <c r="C73" s="14"/>
      <c r="D73" s="10">
        <v>0</v>
      </c>
      <c r="E73" s="17">
        <v>0</v>
      </c>
      <c r="F73" s="77" t="s">
        <v>232</v>
      </c>
      <c r="G73" s="76" t="s">
        <v>21</v>
      </c>
      <c r="H73" s="8"/>
      <c r="I73" s="8"/>
      <c r="J73" s="8"/>
      <c r="K73" s="8"/>
      <c r="N73" s="8"/>
      <c r="O73" s="9"/>
    </row>
    <row r="74" spans="1:15" s="12" customFormat="1" ht="15" x14ac:dyDescent="0.2">
      <c r="B74" s="12" t="s">
        <v>230</v>
      </c>
      <c r="C74" s="14"/>
      <c r="D74" s="10">
        <v>15078661.92</v>
      </c>
      <c r="E74" s="17">
        <f>D74*102%</f>
        <v>15380235.158400001</v>
      </c>
      <c r="F74" s="18">
        <f>E74/D74</f>
        <v>1.02</v>
      </c>
      <c r="G74" s="76" t="s">
        <v>48</v>
      </c>
      <c r="H74" s="76"/>
      <c r="I74" s="76"/>
      <c r="J74" s="76"/>
      <c r="K74" s="76"/>
      <c r="N74" s="76"/>
      <c r="O74" s="9"/>
    </row>
    <row r="75" spans="1:15" s="12" customFormat="1" ht="15" x14ac:dyDescent="0.2">
      <c r="B75" s="12" t="s">
        <v>229</v>
      </c>
      <c r="C75" s="14"/>
      <c r="D75" s="10">
        <v>15251709.6</v>
      </c>
      <c r="E75" s="17">
        <f>D75*102%</f>
        <v>15556743.791999999</v>
      </c>
      <c r="F75" s="18">
        <f>E75/D75</f>
        <v>1.02</v>
      </c>
      <c r="G75" s="8" t="s">
        <v>231</v>
      </c>
      <c r="H75" s="8"/>
      <c r="I75" s="8"/>
      <c r="J75" s="8"/>
      <c r="K75" s="8"/>
      <c r="N75" s="8"/>
      <c r="O75" s="9"/>
    </row>
    <row r="76" spans="1:15" s="12" customFormat="1" ht="8.1" customHeight="1" x14ac:dyDescent="0.2">
      <c r="C76" s="14"/>
      <c r="D76" s="10"/>
      <c r="E76" s="17"/>
      <c r="F76" s="18"/>
      <c r="G76" s="8"/>
      <c r="H76" s="8"/>
      <c r="I76" s="8"/>
      <c r="J76" s="8"/>
      <c r="K76" s="8"/>
      <c r="N76" s="8"/>
      <c r="O76" s="9"/>
    </row>
    <row r="77" spans="1:15" s="12" customFormat="1" ht="15" x14ac:dyDescent="0.2">
      <c r="B77" s="12" t="s">
        <v>41</v>
      </c>
      <c r="C77" s="14"/>
      <c r="D77" s="10">
        <f>SUM(D70:D75)</f>
        <v>35223866.039999999</v>
      </c>
      <c r="E77" s="17">
        <v>45622236.039999999</v>
      </c>
      <c r="F77" s="18">
        <f>(E77/(D77-250000))</f>
        <v>1.3044664832827273</v>
      </c>
      <c r="G77" s="8"/>
      <c r="H77" s="8"/>
      <c r="I77" s="8"/>
      <c r="J77" s="8"/>
      <c r="K77" s="8"/>
      <c r="N77" s="8"/>
      <c r="O77" s="9"/>
    </row>
    <row r="78" spans="1:15" s="12" customFormat="1" ht="15" x14ac:dyDescent="0.2">
      <c r="A78" s="8"/>
      <c r="C78" s="14"/>
      <c r="D78" s="10"/>
      <c r="E78" s="17"/>
      <c r="F78" s="18"/>
      <c r="G78" s="8"/>
      <c r="I78" s="8"/>
      <c r="J78" s="8"/>
      <c r="K78" s="8"/>
      <c r="N78" s="8"/>
      <c r="O78" s="13"/>
    </row>
    <row r="79" spans="1:15" s="12" customFormat="1" ht="15.75" x14ac:dyDescent="0.25">
      <c r="A79" s="47" t="s">
        <v>17</v>
      </c>
      <c r="B79" s="48"/>
      <c r="C79" s="49"/>
      <c r="D79" s="50"/>
      <c r="E79" s="51"/>
      <c r="F79" s="52"/>
      <c r="G79" s="53"/>
      <c r="H79" s="53" t="s">
        <v>18</v>
      </c>
      <c r="I79" s="53" t="s">
        <v>191</v>
      </c>
      <c r="J79" s="53" t="s">
        <v>269</v>
      </c>
      <c r="K79" s="53" t="s">
        <v>68</v>
      </c>
      <c r="N79" s="8"/>
      <c r="O79" s="9"/>
    </row>
    <row r="80" spans="1:15" s="12" customFormat="1" ht="15.75" x14ac:dyDescent="0.25">
      <c r="A80" s="22"/>
      <c r="B80" s="12" t="s">
        <v>23</v>
      </c>
      <c r="C80" s="14">
        <v>11541</v>
      </c>
      <c r="D80" s="10">
        <v>2333.1</v>
      </c>
      <c r="E80" s="17">
        <f t="shared" ref="E80:E86" si="5">D80*102%</f>
        <v>2379.7620000000002</v>
      </c>
      <c r="F80" s="18">
        <f t="shared" ref="F80:F86" si="6">E80/D80</f>
        <v>1.02</v>
      </c>
      <c r="G80" s="76" t="s">
        <v>21</v>
      </c>
      <c r="H80" s="8"/>
      <c r="I80" s="8"/>
      <c r="J80" s="8"/>
      <c r="K80" s="8"/>
      <c r="N80" s="8"/>
      <c r="O80" s="9"/>
    </row>
    <row r="81" spans="1:15" s="12" customFormat="1" ht="15.75" x14ac:dyDescent="0.25">
      <c r="A81" s="22"/>
      <c r="B81" s="12" t="s">
        <v>203</v>
      </c>
      <c r="C81" s="14">
        <v>22009299</v>
      </c>
      <c r="D81" s="10">
        <v>1511391.42</v>
      </c>
      <c r="E81" s="17">
        <f t="shared" si="5"/>
        <v>1541619.2483999999</v>
      </c>
      <c r="F81" s="18">
        <f t="shared" si="6"/>
        <v>1.02</v>
      </c>
      <c r="G81" s="76" t="s">
        <v>21</v>
      </c>
      <c r="H81" s="8"/>
      <c r="I81" s="8"/>
      <c r="J81" s="8"/>
      <c r="K81" s="8"/>
      <c r="N81" s="8"/>
      <c r="O81" s="9"/>
    </row>
    <row r="82" spans="1:15" s="12" customFormat="1" ht="15.75" x14ac:dyDescent="0.25">
      <c r="A82" s="22"/>
      <c r="B82" s="12" t="s">
        <v>31</v>
      </c>
      <c r="C82" s="14">
        <v>11076402</v>
      </c>
      <c r="D82" s="10">
        <v>994681.99</v>
      </c>
      <c r="E82" s="17">
        <f t="shared" si="5"/>
        <v>1014575.6298</v>
      </c>
      <c r="F82" s="18">
        <f t="shared" si="6"/>
        <v>1.02</v>
      </c>
      <c r="G82" s="76" t="s">
        <v>21</v>
      </c>
      <c r="H82" s="8"/>
      <c r="I82" s="8"/>
      <c r="J82" s="8"/>
      <c r="K82" s="8"/>
      <c r="N82" s="8"/>
      <c r="O82" s="9"/>
    </row>
    <row r="83" spans="1:15" s="12" customFormat="1" ht="15.75" x14ac:dyDescent="0.25">
      <c r="A83" s="22"/>
      <c r="B83" s="12" t="s">
        <v>201</v>
      </c>
      <c r="C83" s="14">
        <v>22009159</v>
      </c>
      <c r="D83" s="10">
        <v>1251.9000000000001</v>
      </c>
      <c r="E83" s="17">
        <f t="shared" si="5"/>
        <v>1276.9380000000001</v>
      </c>
      <c r="F83" s="18">
        <f t="shared" si="6"/>
        <v>1.02</v>
      </c>
      <c r="G83" s="76" t="s">
        <v>21</v>
      </c>
      <c r="H83" s="8"/>
      <c r="I83" s="8"/>
      <c r="J83" s="8"/>
      <c r="K83" s="8"/>
      <c r="N83" s="8"/>
      <c r="O83" s="9"/>
    </row>
    <row r="84" spans="1:15" s="12" customFormat="1" ht="15.75" x14ac:dyDescent="0.25">
      <c r="A84" s="22"/>
      <c r="B84" s="12" t="s">
        <v>34</v>
      </c>
      <c r="C84" s="14">
        <v>11076445</v>
      </c>
      <c r="D84" s="10">
        <v>163617.9</v>
      </c>
      <c r="E84" s="17">
        <f t="shared" si="5"/>
        <v>166890.258</v>
      </c>
      <c r="F84" s="18">
        <f t="shared" si="6"/>
        <v>1.02</v>
      </c>
      <c r="G84" s="76" t="s">
        <v>21</v>
      </c>
      <c r="H84" s="73"/>
      <c r="I84" s="73"/>
      <c r="J84" s="73"/>
      <c r="K84" s="73"/>
      <c r="N84" s="73"/>
      <c r="O84" s="9"/>
    </row>
    <row r="85" spans="1:15" s="12" customFormat="1" ht="15.75" x14ac:dyDescent="0.25">
      <c r="A85" s="22"/>
      <c r="B85" s="12" t="s">
        <v>215</v>
      </c>
      <c r="C85" s="14">
        <v>22009124</v>
      </c>
      <c r="D85" s="10">
        <v>937974.43</v>
      </c>
      <c r="E85" s="17">
        <f t="shared" si="5"/>
        <v>956733.91860000009</v>
      </c>
      <c r="F85" s="18">
        <f t="shared" si="6"/>
        <v>1.02</v>
      </c>
      <c r="G85" s="76" t="s">
        <v>21</v>
      </c>
      <c r="H85" s="8"/>
      <c r="I85" s="8"/>
      <c r="J85" s="8"/>
      <c r="K85" s="8"/>
      <c r="N85" s="8"/>
      <c r="O85" s="9"/>
    </row>
    <row r="86" spans="1:15" ht="15" x14ac:dyDescent="0.2">
      <c r="B86" s="12" t="s">
        <v>36</v>
      </c>
      <c r="C86" s="14">
        <v>11076461</v>
      </c>
      <c r="D86" s="10">
        <v>4246891.62</v>
      </c>
      <c r="E86" s="17">
        <f t="shared" si="5"/>
        <v>4331829.4523999998</v>
      </c>
      <c r="F86" s="18">
        <f t="shared" si="6"/>
        <v>1.02</v>
      </c>
      <c r="G86" s="76" t="s">
        <v>21</v>
      </c>
      <c r="I86" s="24"/>
      <c r="J86" s="24"/>
      <c r="K86" s="24"/>
      <c r="L86" s="3"/>
      <c r="O86" s="11"/>
    </row>
    <row r="87" spans="1:15" ht="15" x14ac:dyDescent="0.2">
      <c r="B87" s="12" t="s">
        <v>213</v>
      </c>
      <c r="C87" s="14">
        <v>22009175</v>
      </c>
      <c r="D87" s="10">
        <v>880379.39</v>
      </c>
      <c r="E87" s="17">
        <f t="shared" ref="E87:E133" si="7">D87*102%</f>
        <v>897986.97779999999</v>
      </c>
      <c r="F87" s="18">
        <f t="shared" ref="F87:F95" si="8">E87/D87</f>
        <v>1.02</v>
      </c>
      <c r="G87" s="8" t="s">
        <v>21</v>
      </c>
      <c r="I87" s="24"/>
      <c r="J87" s="24"/>
      <c r="K87" s="24"/>
      <c r="L87" s="3"/>
      <c r="O87" s="11"/>
    </row>
    <row r="88" spans="1:15" ht="15" x14ac:dyDescent="0.2">
      <c r="B88" s="12" t="s">
        <v>32</v>
      </c>
      <c r="C88" s="14">
        <v>11076410</v>
      </c>
      <c r="D88" s="10">
        <v>487507.43</v>
      </c>
      <c r="E88" s="17">
        <f t="shared" si="7"/>
        <v>497257.57860000001</v>
      </c>
      <c r="F88" s="18">
        <f t="shared" si="8"/>
        <v>1.02</v>
      </c>
      <c r="G88" s="8" t="s">
        <v>21</v>
      </c>
      <c r="I88" s="24"/>
      <c r="J88" s="24"/>
      <c r="K88" s="24"/>
      <c r="L88" s="3"/>
      <c r="O88" s="11"/>
    </row>
    <row r="89" spans="1:15" ht="15" x14ac:dyDescent="0.2">
      <c r="B89" s="12" t="s">
        <v>40</v>
      </c>
      <c r="C89" s="14" t="s">
        <v>233</v>
      </c>
      <c r="D89" s="10">
        <v>3500000</v>
      </c>
      <c r="E89" s="17">
        <f t="shared" si="7"/>
        <v>3570000</v>
      </c>
      <c r="F89" s="18">
        <f t="shared" si="8"/>
        <v>1.02</v>
      </c>
      <c r="G89" s="8" t="s">
        <v>21</v>
      </c>
      <c r="I89" s="24"/>
      <c r="J89" s="24"/>
      <c r="K89" s="24"/>
      <c r="L89" s="3"/>
      <c r="O89" s="11"/>
    </row>
    <row r="90" spans="1:15" ht="15" x14ac:dyDescent="0.2">
      <c r="B90" s="12" t="s">
        <v>25</v>
      </c>
      <c r="C90" s="14">
        <v>19941</v>
      </c>
      <c r="D90" s="10">
        <v>1554.65</v>
      </c>
      <c r="E90" s="17">
        <f t="shared" si="7"/>
        <v>1585.7430000000002</v>
      </c>
      <c r="F90" s="18">
        <f t="shared" si="8"/>
        <v>1.02</v>
      </c>
      <c r="G90" s="8" t="s">
        <v>21</v>
      </c>
      <c r="I90" s="24"/>
      <c r="J90" s="24"/>
      <c r="K90" s="24"/>
      <c r="L90" s="3"/>
      <c r="O90" s="11"/>
    </row>
    <row r="91" spans="1:15" ht="15" x14ac:dyDescent="0.2">
      <c r="B91" s="12" t="s">
        <v>35</v>
      </c>
      <c r="C91" s="14">
        <v>11076453</v>
      </c>
      <c r="D91" s="10">
        <v>4690113.8</v>
      </c>
      <c r="E91" s="17">
        <f t="shared" si="7"/>
        <v>4783916.0760000004</v>
      </c>
      <c r="F91" s="18">
        <f t="shared" si="8"/>
        <v>1.02</v>
      </c>
      <c r="G91" s="8" t="s">
        <v>21</v>
      </c>
      <c r="I91" s="24"/>
      <c r="J91" s="24"/>
      <c r="K91" s="24"/>
      <c r="L91" s="3"/>
      <c r="O91" s="11"/>
    </row>
    <row r="92" spans="1:15" ht="15" x14ac:dyDescent="0.2">
      <c r="B92" s="12" t="s">
        <v>22</v>
      </c>
      <c r="C92" s="14">
        <v>11495</v>
      </c>
      <c r="D92" s="10">
        <v>690180.39</v>
      </c>
      <c r="E92" s="17">
        <f t="shared" si="7"/>
        <v>703983.99780000001</v>
      </c>
      <c r="F92" s="18">
        <f t="shared" si="8"/>
        <v>1.02</v>
      </c>
      <c r="G92" s="8" t="s">
        <v>21</v>
      </c>
      <c r="I92" s="24"/>
      <c r="J92" s="24"/>
      <c r="K92" s="24"/>
      <c r="L92" s="3"/>
      <c r="O92" s="11"/>
    </row>
    <row r="93" spans="1:15" ht="15" x14ac:dyDescent="0.2">
      <c r="B93" s="12" t="s">
        <v>33</v>
      </c>
      <c r="C93" s="14">
        <v>11076437</v>
      </c>
      <c r="D93" s="10">
        <v>1064127.43</v>
      </c>
      <c r="E93" s="17">
        <f t="shared" si="7"/>
        <v>1085409.9786</v>
      </c>
      <c r="F93" s="18">
        <f t="shared" si="8"/>
        <v>1.02</v>
      </c>
      <c r="G93" s="8" t="s">
        <v>21</v>
      </c>
      <c r="I93" s="24"/>
      <c r="J93" s="24"/>
      <c r="K93" s="24"/>
      <c r="L93" s="3"/>
      <c r="O93" s="11"/>
    </row>
    <row r="94" spans="1:15" ht="15" x14ac:dyDescent="0.2">
      <c r="B94" s="12" t="s">
        <v>205</v>
      </c>
      <c r="C94" s="14">
        <v>22009132</v>
      </c>
      <c r="D94" s="10">
        <v>25441.06</v>
      </c>
      <c r="E94" s="17">
        <f t="shared" si="7"/>
        <v>25949.881200000003</v>
      </c>
      <c r="F94" s="18">
        <f t="shared" si="8"/>
        <v>1.02</v>
      </c>
      <c r="G94" s="8" t="s">
        <v>21</v>
      </c>
      <c r="I94" s="24"/>
      <c r="J94" s="24"/>
      <c r="K94" s="24"/>
      <c r="L94" s="3"/>
      <c r="O94" s="11"/>
    </row>
    <row r="95" spans="1:15" ht="15" x14ac:dyDescent="0.2">
      <c r="B95" s="12" t="s">
        <v>202</v>
      </c>
      <c r="C95" s="14">
        <v>22009248</v>
      </c>
      <c r="D95" s="10">
        <v>2511.67</v>
      </c>
      <c r="E95" s="17">
        <f t="shared" si="7"/>
        <v>2561.9034000000001</v>
      </c>
      <c r="F95" s="18">
        <f t="shared" si="8"/>
        <v>1.02</v>
      </c>
      <c r="G95" s="8" t="s">
        <v>21</v>
      </c>
      <c r="I95" s="24"/>
      <c r="J95" s="24"/>
      <c r="K95" s="24"/>
      <c r="L95" s="3"/>
      <c r="O95" s="11"/>
    </row>
    <row r="96" spans="1:15" ht="15" x14ac:dyDescent="0.2">
      <c r="B96" s="12" t="s">
        <v>199</v>
      </c>
      <c r="C96" s="14">
        <v>22009183</v>
      </c>
      <c r="D96" s="10">
        <v>296.83</v>
      </c>
      <c r="E96" s="17">
        <f t="shared" si="7"/>
        <v>302.76659999999998</v>
      </c>
      <c r="F96" s="18">
        <f t="shared" ref="F96:F112" si="9">E96/D96</f>
        <v>1.02</v>
      </c>
      <c r="G96" s="73" t="s">
        <v>21</v>
      </c>
      <c r="I96" s="24"/>
      <c r="J96" s="24"/>
      <c r="K96" s="24"/>
      <c r="L96" s="3"/>
      <c r="O96" s="11"/>
    </row>
    <row r="97" spans="2:15" ht="15" x14ac:dyDescent="0.2">
      <c r="B97" s="12" t="s">
        <v>219</v>
      </c>
      <c r="C97" s="14">
        <v>22009086</v>
      </c>
      <c r="D97" s="10">
        <v>96404132.540000007</v>
      </c>
      <c r="E97" s="17">
        <f t="shared" si="7"/>
        <v>98332215.190800011</v>
      </c>
      <c r="F97" s="18">
        <f t="shared" si="9"/>
        <v>1.02</v>
      </c>
      <c r="G97" s="73" t="s">
        <v>21</v>
      </c>
      <c r="I97" s="24"/>
      <c r="J97" s="24"/>
      <c r="K97" s="24"/>
      <c r="L97" s="3"/>
      <c r="O97" s="11"/>
    </row>
    <row r="98" spans="2:15" ht="15" x14ac:dyDescent="0.2">
      <c r="B98" s="12" t="s">
        <v>185</v>
      </c>
      <c r="C98" s="14">
        <v>11195525</v>
      </c>
      <c r="D98" s="10">
        <v>566278.78</v>
      </c>
      <c r="E98" s="17">
        <f t="shared" si="7"/>
        <v>577604.35560000001</v>
      </c>
      <c r="F98" s="18">
        <f t="shared" si="9"/>
        <v>1.02</v>
      </c>
      <c r="G98" s="73" t="s">
        <v>21</v>
      </c>
      <c r="I98" s="24"/>
      <c r="J98" s="24"/>
      <c r="K98" s="24"/>
      <c r="L98" s="3"/>
      <c r="O98" s="11"/>
    </row>
    <row r="99" spans="2:15" ht="15" x14ac:dyDescent="0.2">
      <c r="B99" s="12" t="s">
        <v>209</v>
      </c>
      <c r="C99" s="14">
        <v>22009264</v>
      </c>
      <c r="D99" s="10">
        <v>227.37</v>
      </c>
      <c r="E99" s="17">
        <f t="shared" si="7"/>
        <v>231.91740000000001</v>
      </c>
      <c r="F99" s="18">
        <f t="shared" si="9"/>
        <v>1.02</v>
      </c>
      <c r="G99" s="73" t="s">
        <v>21</v>
      </c>
      <c r="I99" s="24"/>
      <c r="J99" s="24"/>
      <c r="K99" s="24"/>
      <c r="L99" s="3"/>
      <c r="O99" s="11"/>
    </row>
    <row r="100" spans="2:15" ht="15" x14ac:dyDescent="0.2">
      <c r="B100" s="12" t="s">
        <v>214</v>
      </c>
      <c r="C100" s="14">
        <v>22009272</v>
      </c>
      <c r="D100" s="10">
        <v>60912.9</v>
      </c>
      <c r="E100" s="17">
        <f t="shared" si="7"/>
        <v>62131.158000000003</v>
      </c>
      <c r="F100" s="18">
        <f t="shared" si="9"/>
        <v>1.02</v>
      </c>
      <c r="G100" s="73" t="s">
        <v>21</v>
      </c>
      <c r="I100" s="24"/>
      <c r="J100" s="24"/>
      <c r="K100" s="24"/>
      <c r="L100" s="3"/>
      <c r="O100" s="11"/>
    </row>
    <row r="101" spans="2:15" ht="15" x14ac:dyDescent="0.2">
      <c r="B101" s="12" t="s">
        <v>194</v>
      </c>
      <c r="C101" s="14">
        <v>22009280</v>
      </c>
      <c r="D101" s="10">
        <v>2.2799999999999998</v>
      </c>
      <c r="E101" s="17">
        <f t="shared" si="7"/>
        <v>2.3255999999999997</v>
      </c>
      <c r="F101" s="18">
        <f t="shared" si="9"/>
        <v>1.02</v>
      </c>
      <c r="G101" s="73" t="s">
        <v>21</v>
      </c>
      <c r="I101" s="24"/>
      <c r="J101" s="24"/>
      <c r="K101" s="24"/>
      <c r="L101" s="3"/>
      <c r="O101" s="11"/>
    </row>
    <row r="102" spans="2:15" ht="15" x14ac:dyDescent="0.2">
      <c r="B102" s="12" t="s">
        <v>198</v>
      </c>
      <c r="C102" s="14">
        <v>22009191</v>
      </c>
      <c r="D102" s="10">
        <v>12283.01</v>
      </c>
      <c r="E102" s="17">
        <f t="shared" si="7"/>
        <v>12528.6702</v>
      </c>
      <c r="F102" s="18">
        <f t="shared" si="9"/>
        <v>1.02</v>
      </c>
      <c r="G102" s="73" t="s">
        <v>21</v>
      </c>
      <c r="I102" s="24"/>
      <c r="J102" s="24"/>
      <c r="K102" s="24"/>
      <c r="L102" s="3"/>
      <c r="O102" s="11"/>
    </row>
    <row r="103" spans="2:15" ht="15" x14ac:dyDescent="0.2">
      <c r="B103" s="12" t="s">
        <v>218</v>
      </c>
      <c r="C103" s="14">
        <v>22009108</v>
      </c>
      <c r="D103" s="10">
        <v>29206816.550000001</v>
      </c>
      <c r="E103" s="17">
        <f t="shared" si="7"/>
        <v>29790952.881000001</v>
      </c>
      <c r="F103" s="18">
        <f t="shared" si="9"/>
        <v>1.02</v>
      </c>
      <c r="G103" s="73" t="s">
        <v>21</v>
      </c>
      <c r="I103" s="24"/>
      <c r="J103" s="24"/>
      <c r="K103" s="24"/>
      <c r="L103" s="3"/>
      <c r="O103" s="11"/>
    </row>
    <row r="104" spans="2:15" ht="15" x14ac:dyDescent="0.2">
      <c r="B104" s="12" t="s">
        <v>195</v>
      </c>
      <c r="C104" s="14">
        <v>22009329</v>
      </c>
      <c r="D104" s="10">
        <v>6.59</v>
      </c>
      <c r="E104" s="17">
        <f t="shared" si="7"/>
        <v>6.7218</v>
      </c>
      <c r="F104" s="18">
        <f t="shared" si="9"/>
        <v>1.02</v>
      </c>
      <c r="G104" s="73" t="s">
        <v>21</v>
      </c>
      <c r="I104" s="24"/>
      <c r="J104" s="24"/>
      <c r="K104" s="24"/>
      <c r="L104" s="3"/>
      <c r="O104" s="11"/>
    </row>
    <row r="105" spans="2:15" ht="15" x14ac:dyDescent="0.2">
      <c r="B105" s="12" t="s">
        <v>210</v>
      </c>
      <c r="C105" s="14">
        <v>22009361</v>
      </c>
      <c r="D105" s="10">
        <v>503264.91</v>
      </c>
      <c r="E105" s="17">
        <f t="shared" si="7"/>
        <v>513330.20819999999</v>
      </c>
      <c r="F105" s="18">
        <f t="shared" si="9"/>
        <v>1.02</v>
      </c>
      <c r="G105" s="73" t="s">
        <v>21</v>
      </c>
      <c r="I105" s="24"/>
      <c r="J105" s="24"/>
      <c r="K105" s="24"/>
      <c r="L105" s="3"/>
      <c r="O105" s="11"/>
    </row>
    <row r="106" spans="2:15" ht="15" x14ac:dyDescent="0.2">
      <c r="B106" s="12" t="s">
        <v>207</v>
      </c>
      <c r="C106" s="14">
        <v>22009353</v>
      </c>
      <c r="D106" s="10">
        <v>40418.76</v>
      </c>
      <c r="E106" s="17">
        <f t="shared" si="7"/>
        <v>41227.135200000004</v>
      </c>
      <c r="F106" s="18">
        <f t="shared" si="9"/>
        <v>1.02</v>
      </c>
      <c r="G106" s="73" t="s">
        <v>21</v>
      </c>
      <c r="I106" s="24"/>
      <c r="J106" s="24"/>
      <c r="K106" s="24"/>
      <c r="L106" s="3"/>
      <c r="O106" s="11"/>
    </row>
    <row r="107" spans="2:15" ht="15" x14ac:dyDescent="0.2">
      <c r="B107" s="12" t="s">
        <v>28</v>
      </c>
      <c r="C107" s="14">
        <v>4016211</v>
      </c>
      <c r="D107" s="10">
        <v>61448.35</v>
      </c>
      <c r="E107" s="17">
        <f t="shared" si="7"/>
        <v>62677.317000000003</v>
      </c>
      <c r="F107" s="18">
        <f t="shared" si="9"/>
        <v>1.02</v>
      </c>
      <c r="G107" s="73" t="s">
        <v>21</v>
      </c>
      <c r="I107" s="24"/>
      <c r="J107" s="24"/>
      <c r="K107" s="24"/>
      <c r="L107" s="3"/>
      <c r="O107" s="11"/>
    </row>
    <row r="108" spans="2:15" ht="15" x14ac:dyDescent="0.2">
      <c r="B108" s="12" t="s">
        <v>208</v>
      </c>
      <c r="C108" s="14">
        <v>22009345</v>
      </c>
      <c r="D108" s="10">
        <v>100679.8</v>
      </c>
      <c r="E108" s="17">
        <f t="shared" si="7"/>
        <v>102693.39600000001</v>
      </c>
      <c r="F108" s="18">
        <f t="shared" si="9"/>
        <v>1.02</v>
      </c>
      <c r="G108" s="73" t="s">
        <v>21</v>
      </c>
      <c r="I108" s="24"/>
      <c r="J108" s="24"/>
      <c r="K108" s="24"/>
      <c r="L108" s="3"/>
      <c r="O108" s="11"/>
    </row>
    <row r="109" spans="2:15" ht="15" x14ac:dyDescent="0.2">
      <c r="B109" s="12" t="s">
        <v>212</v>
      </c>
      <c r="C109" s="14">
        <v>22009116</v>
      </c>
      <c r="D109" s="10">
        <v>80164.850000000006</v>
      </c>
      <c r="E109" s="17">
        <f t="shared" si="7"/>
        <v>81768.147000000012</v>
      </c>
      <c r="F109" s="18">
        <f t="shared" si="9"/>
        <v>1.02</v>
      </c>
      <c r="G109" s="73" t="s">
        <v>21</v>
      </c>
      <c r="I109" s="24"/>
      <c r="J109" s="24"/>
      <c r="K109" s="24"/>
      <c r="L109" s="3"/>
      <c r="O109" s="11"/>
    </row>
    <row r="110" spans="2:15" ht="15" x14ac:dyDescent="0.2">
      <c r="B110" s="12" t="s">
        <v>204</v>
      </c>
      <c r="C110" s="14">
        <v>22009140</v>
      </c>
      <c r="D110" s="10">
        <v>66028.31</v>
      </c>
      <c r="E110" s="17">
        <f t="shared" si="7"/>
        <v>67348.876199999999</v>
      </c>
      <c r="F110" s="18">
        <f t="shared" si="9"/>
        <v>1.02</v>
      </c>
      <c r="G110" s="73" t="s">
        <v>21</v>
      </c>
      <c r="I110" s="24"/>
      <c r="J110" s="24"/>
      <c r="K110" s="24"/>
      <c r="L110" s="3"/>
      <c r="O110" s="11"/>
    </row>
    <row r="111" spans="2:15" ht="15" x14ac:dyDescent="0.2">
      <c r="B111" s="12" t="s">
        <v>27</v>
      </c>
      <c r="C111" s="14">
        <v>3159558</v>
      </c>
      <c r="D111" s="10">
        <v>311902.08000000002</v>
      </c>
      <c r="E111" s="17">
        <f t="shared" si="7"/>
        <v>318140.12160000001</v>
      </c>
      <c r="F111" s="18">
        <f t="shared" si="9"/>
        <v>1.02</v>
      </c>
      <c r="G111" s="73" t="s">
        <v>21</v>
      </c>
      <c r="I111" s="24"/>
      <c r="J111" s="24"/>
      <c r="K111" s="24"/>
      <c r="L111" s="3"/>
      <c r="O111" s="11"/>
    </row>
    <row r="112" spans="2:15" ht="15" x14ac:dyDescent="0.2">
      <c r="B112" s="12" t="s">
        <v>200</v>
      </c>
      <c r="C112" s="14">
        <v>22009221</v>
      </c>
      <c r="D112" s="10">
        <v>698.69</v>
      </c>
      <c r="E112" s="17">
        <f t="shared" si="7"/>
        <v>712.66380000000004</v>
      </c>
      <c r="F112" s="18">
        <f t="shared" si="9"/>
        <v>1.02</v>
      </c>
      <c r="G112" s="73" t="s">
        <v>21</v>
      </c>
      <c r="I112" s="24"/>
      <c r="J112" s="24"/>
      <c r="K112" s="24"/>
      <c r="L112" s="3"/>
      <c r="O112" s="11"/>
    </row>
    <row r="113" spans="2:15" ht="15" x14ac:dyDescent="0.2">
      <c r="B113" s="12" t="s">
        <v>24</v>
      </c>
      <c r="C113" s="14">
        <v>2169304</v>
      </c>
      <c r="D113" s="10">
        <v>600.55999999999995</v>
      </c>
      <c r="E113" s="17">
        <f t="shared" si="7"/>
        <v>612.57119999999998</v>
      </c>
      <c r="F113" s="18">
        <f t="shared" ref="F113:F133" si="10">E113/D113</f>
        <v>1.02</v>
      </c>
      <c r="G113" s="76" t="s">
        <v>21</v>
      </c>
      <c r="I113" s="24"/>
      <c r="J113" s="24"/>
      <c r="K113" s="24"/>
      <c r="L113" s="3"/>
      <c r="O113" s="11"/>
    </row>
    <row r="114" spans="2:15" ht="15" x14ac:dyDescent="0.2">
      <c r="B114" s="12" t="s">
        <v>26</v>
      </c>
      <c r="C114" s="14">
        <v>2174057</v>
      </c>
      <c r="D114" s="10">
        <v>184464.39</v>
      </c>
      <c r="E114" s="17">
        <f t="shared" si="7"/>
        <v>188153.6778</v>
      </c>
      <c r="F114" s="18">
        <f t="shared" si="10"/>
        <v>1.02</v>
      </c>
      <c r="G114" s="76" t="s">
        <v>21</v>
      </c>
      <c r="I114" s="24"/>
      <c r="J114" s="24"/>
      <c r="K114" s="24"/>
      <c r="L114" s="3"/>
      <c r="O114" s="11"/>
    </row>
    <row r="115" spans="2:15" ht="15" x14ac:dyDescent="0.2">
      <c r="B115" s="12" t="s">
        <v>196</v>
      </c>
      <c r="C115" s="14">
        <v>22009167</v>
      </c>
      <c r="D115" s="10">
        <v>45.13</v>
      </c>
      <c r="E115" s="17">
        <f t="shared" si="7"/>
        <v>46.032600000000002</v>
      </c>
      <c r="F115" s="18">
        <f t="shared" si="10"/>
        <v>1.02</v>
      </c>
      <c r="G115" s="76" t="s">
        <v>21</v>
      </c>
      <c r="I115" s="24"/>
      <c r="J115" s="24"/>
      <c r="K115" s="24"/>
      <c r="L115" s="3"/>
      <c r="O115" s="11"/>
    </row>
    <row r="116" spans="2:15" ht="15" x14ac:dyDescent="0.2">
      <c r="B116" s="12" t="s">
        <v>216</v>
      </c>
      <c r="C116" s="14">
        <v>22009213</v>
      </c>
      <c r="D116" s="10">
        <v>350118.01</v>
      </c>
      <c r="E116" s="17">
        <f t="shared" si="7"/>
        <v>357120.3702</v>
      </c>
      <c r="F116" s="18">
        <f t="shared" si="10"/>
        <v>1.02</v>
      </c>
      <c r="G116" s="76" t="s">
        <v>21</v>
      </c>
      <c r="I116" s="24"/>
      <c r="J116" s="24"/>
      <c r="K116" s="24"/>
      <c r="L116" s="3"/>
      <c r="O116" s="11"/>
    </row>
    <row r="117" spans="2:15" ht="15" x14ac:dyDescent="0.2">
      <c r="B117" s="12" t="s">
        <v>20</v>
      </c>
      <c r="C117" s="14">
        <v>22008322</v>
      </c>
      <c r="D117" s="10">
        <v>4167.34</v>
      </c>
      <c r="E117" s="17">
        <f t="shared" si="7"/>
        <v>4250.6868000000004</v>
      </c>
      <c r="F117" s="18">
        <f t="shared" si="10"/>
        <v>1.02</v>
      </c>
      <c r="G117" s="76" t="s">
        <v>21</v>
      </c>
      <c r="I117" s="24"/>
      <c r="J117" s="24"/>
      <c r="K117" s="24"/>
      <c r="L117" s="3"/>
      <c r="O117" s="11"/>
    </row>
    <row r="118" spans="2:15" ht="15" x14ac:dyDescent="0.2">
      <c r="B118" s="12" t="s">
        <v>20</v>
      </c>
      <c r="C118" s="14">
        <v>23177225</v>
      </c>
      <c r="D118" s="10">
        <v>788818.38</v>
      </c>
      <c r="E118" s="17">
        <f t="shared" si="7"/>
        <v>804594.7476</v>
      </c>
      <c r="F118" s="18">
        <f t="shared" si="10"/>
        <v>1.02</v>
      </c>
      <c r="G118" s="76" t="s">
        <v>21</v>
      </c>
      <c r="I118" s="24"/>
      <c r="J118" s="24"/>
      <c r="K118" s="24"/>
      <c r="L118" s="3"/>
      <c r="O118" s="11"/>
    </row>
    <row r="119" spans="2:15" ht="15" x14ac:dyDescent="0.2">
      <c r="B119" s="12" t="s">
        <v>20</v>
      </c>
      <c r="C119" s="14">
        <v>22008136</v>
      </c>
      <c r="D119" s="10">
        <v>2062819.13</v>
      </c>
      <c r="E119" s="17">
        <f t="shared" si="7"/>
        <v>2104075.5126</v>
      </c>
      <c r="F119" s="18">
        <f t="shared" si="10"/>
        <v>1.02</v>
      </c>
      <c r="G119" s="76" t="s">
        <v>21</v>
      </c>
      <c r="I119" s="24"/>
      <c r="J119" s="24"/>
      <c r="K119" s="24"/>
      <c r="L119" s="3"/>
      <c r="O119" s="11"/>
    </row>
    <row r="120" spans="2:15" ht="15" x14ac:dyDescent="0.2">
      <c r="B120" s="12" t="s">
        <v>20</v>
      </c>
      <c r="C120" s="14">
        <v>22007849</v>
      </c>
      <c r="D120" s="10">
        <v>3306586.19</v>
      </c>
      <c r="E120" s="17">
        <f t="shared" si="7"/>
        <v>3372717.9138000002</v>
      </c>
      <c r="F120" s="18">
        <f t="shared" si="10"/>
        <v>1.02</v>
      </c>
      <c r="G120" s="76" t="s">
        <v>21</v>
      </c>
      <c r="I120" s="24"/>
      <c r="J120" s="24"/>
      <c r="K120" s="24"/>
      <c r="L120" s="3"/>
      <c r="O120" s="11"/>
    </row>
    <row r="121" spans="2:15" ht="15" x14ac:dyDescent="0.2">
      <c r="B121" s="12" t="s">
        <v>20</v>
      </c>
      <c r="C121" s="14">
        <v>22008977</v>
      </c>
      <c r="D121" s="10">
        <v>22081404.52</v>
      </c>
      <c r="E121" s="17">
        <f t="shared" si="7"/>
        <v>22523032.610399999</v>
      </c>
      <c r="F121" s="18">
        <f t="shared" si="10"/>
        <v>1.02</v>
      </c>
      <c r="G121" s="76" t="s">
        <v>21</v>
      </c>
      <c r="I121" s="24"/>
      <c r="J121" s="24"/>
      <c r="K121" s="24"/>
      <c r="L121" s="3"/>
      <c r="O121" s="11"/>
    </row>
    <row r="122" spans="2:15" ht="15" x14ac:dyDescent="0.2">
      <c r="B122" s="12" t="s">
        <v>30</v>
      </c>
      <c r="C122" s="14">
        <v>5023262</v>
      </c>
      <c r="D122" s="10">
        <v>46304.32</v>
      </c>
      <c r="E122" s="17">
        <f t="shared" si="7"/>
        <v>47230.4064</v>
      </c>
      <c r="F122" s="18">
        <f t="shared" si="10"/>
        <v>1.02</v>
      </c>
      <c r="G122" s="76" t="s">
        <v>21</v>
      </c>
      <c r="I122" s="24"/>
      <c r="J122" s="24"/>
      <c r="K122" s="24"/>
      <c r="L122" s="3"/>
      <c r="O122" s="11"/>
    </row>
    <row r="123" spans="2:15" ht="15" x14ac:dyDescent="0.2">
      <c r="B123" s="12" t="s">
        <v>30</v>
      </c>
      <c r="C123" s="14">
        <v>18422020</v>
      </c>
      <c r="D123" s="10">
        <v>398188.19</v>
      </c>
      <c r="E123" s="17">
        <f t="shared" si="7"/>
        <v>406151.95380000002</v>
      </c>
      <c r="F123" s="18">
        <f t="shared" si="10"/>
        <v>1.02</v>
      </c>
      <c r="G123" s="76" t="s">
        <v>21</v>
      </c>
      <c r="I123" s="24"/>
      <c r="J123" s="24"/>
      <c r="K123" s="24"/>
      <c r="L123" s="3"/>
      <c r="O123" s="11"/>
    </row>
    <row r="124" spans="2:15" ht="15" x14ac:dyDescent="0.2">
      <c r="B124" s="12" t="s">
        <v>30</v>
      </c>
      <c r="C124" s="14">
        <v>16391055</v>
      </c>
      <c r="D124" s="10">
        <v>26669885.199999999</v>
      </c>
      <c r="E124" s="17">
        <f t="shared" si="7"/>
        <v>27203282.903999999</v>
      </c>
      <c r="F124" s="18">
        <f t="shared" si="10"/>
        <v>1.02</v>
      </c>
      <c r="G124" s="76" t="s">
        <v>21</v>
      </c>
      <c r="I124" s="24"/>
      <c r="J124" s="24"/>
      <c r="K124" s="24"/>
      <c r="L124" s="3"/>
      <c r="O124" s="11"/>
    </row>
    <row r="125" spans="2:15" ht="15" x14ac:dyDescent="0.2">
      <c r="B125" s="12" t="s">
        <v>184</v>
      </c>
      <c r="C125" s="14">
        <v>10456</v>
      </c>
      <c r="D125" s="10">
        <v>13407.96</v>
      </c>
      <c r="E125" s="17">
        <f t="shared" si="7"/>
        <v>13676.119199999999</v>
      </c>
      <c r="F125" s="18">
        <f t="shared" si="10"/>
        <v>1.02</v>
      </c>
      <c r="G125" s="76" t="s">
        <v>21</v>
      </c>
      <c r="I125" s="24"/>
      <c r="J125" s="24"/>
      <c r="K125" s="24"/>
      <c r="L125" s="3"/>
      <c r="O125" s="11"/>
    </row>
    <row r="126" spans="2:15" ht="15" x14ac:dyDescent="0.2">
      <c r="B126" s="12" t="s">
        <v>211</v>
      </c>
      <c r="C126" s="14">
        <v>22009337</v>
      </c>
      <c r="D126" s="10">
        <v>120657.85</v>
      </c>
      <c r="E126" s="17">
        <f t="shared" si="7"/>
        <v>123071.00700000001</v>
      </c>
      <c r="F126" s="18">
        <f t="shared" si="10"/>
        <v>1.02</v>
      </c>
      <c r="G126" s="76" t="s">
        <v>21</v>
      </c>
      <c r="I126" s="24"/>
      <c r="J126" s="24"/>
      <c r="K126" s="24"/>
      <c r="L126" s="3"/>
      <c r="O126" s="11"/>
    </row>
    <row r="127" spans="2:15" ht="15" x14ac:dyDescent="0.2">
      <c r="B127" s="12" t="s">
        <v>29</v>
      </c>
      <c r="C127" s="14">
        <v>4016440</v>
      </c>
      <c r="D127" s="10">
        <v>56275.25</v>
      </c>
      <c r="E127" s="17">
        <f t="shared" si="7"/>
        <v>57400.754999999997</v>
      </c>
      <c r="F127" s="18">
        <f t="shared" si="10"/>
        <v>1.02</v>
      </c>
      <c r="G127" s="76" t="s">
        <v>21</v>
      </c>
      <c r="I127" s="24"/>
      <c r="J127" s="24"/>
      <c r="K127" s="24"/>
      <c r="L127" s="3"/>
      <c r="O127" s="11"/>
    </row>
    <row r="128" spans="2:15" ht="15" x14ac:dyDescent="0.2">
      <c r="B128" s="12" t="s">
        <v>39</v>
      </c>
      <c r="C128" s="14">
        <v>16238095</v>
      </c>
      <c r="D128" s="10">
        <v>8000</v>
      </c>
      <c r="E128" s="17">
        <f t="shared" si="7"/>
        <v>8160</v>
      </c>
      <c r="F128" s="18">
        <f t="shared" si="10"/>
        <v>1.02</v>
      </c>
      <c r="G128" s="76" t="s">
        <v>21</v>
      </c>
      <c r="I128" s="24"/>
      <c r="J128" s="24"/>
      <c r="K128" s="24"/>
      <c r="L128" s="3"/>
      <c r="O128" s="11"/>
    </row>
    <row r="129" spans="1:15" ht="15" x14ac:dyDescent="0.2">
      <c r="B129" s="12" t="s">
        <v>37</v>
      </c>
      <c r="C129" s="14">
        <v>11076488</v>
      </c>
      <c r="D129" s="10">
        <v>966297.25</v>
      </c>
      <c r="E129" s="17">
        <f t="shared" si="7"/>
        <v>985623.19500000007</v>
      </c>
      <c r="F129" s="18">
        <f t="shared" si="10"/>
        <v>1.02</v>
      </c>
      <c r="G129" s="76" t="s">
        <v>21</v>
      </c>
      <c r="I129" s="24"/>
      <c r="J129" s="24"/>
      <c r="K129" s="24"/>
      <c r="L129" s="3"/>
      <c r="O129" s="11"/>
    </row>
    <row r="130" spans="1:15" ht="15" x14ac:dyDescent="0.2">
      <c r="B130" s="12" t="s">
        <v>38</v>
      </c>
      <c r="C130" s="14">
        <v>12087777</v>
      </c>
      <c r="D130" s="10">
        <v>124765.15</v>
      </c>
      <c r="E130" s="17">
        <f t="shared" si="7"/>
        <v>127260.45299999999</v>
      </c>
      <c r="F130" s="18">
        <f t="shared" si="10"/>
        <v>1.02</v>
      </c>
      <c r="G130" s="76" t="s">
        <v>21</v>
      </c>
      <c r="I130" s="24"/>
      <c r="J130" s="24"/>
      <c r="K130" s="24"/>
      <c r="L130" s="3"/>
      <c r="O130" s="11"/>
    </row>
    <row r="131" spans="1:15" ht="15" x14ac:dyDescent="0.2">
      <c r="B131" s="12" t="s">
        <v>217</v>
      </c>
      <c r="C131" s="14">
        <v>22009094</v>
      </c>
      <c r="D131" s="10">
        <v>4611573.1500000004</v>
      </c>
      <c r="E131" s="17">
        <f t="shared" si="7"/>
        <v>4703804.6130000008</v>
      </c>
      <c r="F131" s="18">
        <f t="shared" si="10"/>
        <v>1.02</v>
      </c>
      <c r="G131" s="76" t="s">
        <v>21</v>
      </c>
      <c r="I131" s="24"/>
      <c r="J131" s="24"/>
      <c r="K131" s="24"/>
      <c r="L131" s="3"/>
      <c r="O131" s="11"/>
    </row>
    <row r="132" spans="1:15" ht="15" x14ac:dyDescent="0.2">
      <c r="B132" s="12" t="s">
        <v>206</v>
      </c>
      <c r="C132" s="14">
        <v>22009302</v>
      </c>
      <c r="D132" s="10">
        <v>440499.69</v>
      </c>
      <c r="E132" s="17">
        <f t="shared" si="7"/>
        <v>449309.6838</v>
      </c>
      <c r="F132" s="18">
        <f t="shared" si="10"/>
        <v>1.02</v>
      </c>
      <c r="G132" s="76" t="s">
        <v>21</v>
      </c>
      <c r="I132" s="24"/>
      <c r="J132" s="24"/>
      <c r="K132" s="24"/>
      <c r="L132" s="3"/>
      <c r="O132" s="11"/>
    </row>
    <row r="133" spans="1:15" ht="15" x14ac:dyDescent="0.2">
      <c r="B133" s="12" t="s">
        <v>197</v>
      </c>
      <c r="C133" s="14">
        <v>22009205</v>
      </c>
      <c r="D133" s="10">
        <v>2451.9699999999998</v>
      </c>
      <c r="E133" s="17">
        <f t="shared" si="7"/>
        <v>2501.0093999999999</v>
      </c>
      <c r="F133" s="18">
        <f t="shared" si="10"/>
        <v>1.02</v>
      </c>
      <c r="G133" s="76" t="s">
        <v>21</v>
      </c>
      <c r="I133" s="24"/>
      <c r="J133" s="24"/>
      <c r="K133" s="24"/>
      <c r="L133" s="3"/>
      <c r="O133" s="11"/>
    </row>
    <row r="134" spans="1:15" s="12" customFormat="1" ht="8.85" customHeight="1" x14ac:dyDescent="0.25">
      <c r="A134" s="22"/>
      <c r="C134" s="14"/>
      <c r="D134" s="10"/>
      <c r="E134" s="17"/>
      <c r="F134" s="18"/>
      <c r="G134" s="8"/>
      <c r="H134" s="8"/>
      <c r="I134" s="8"/>
      <c r="J134" s="8"/>
      <c r="K134" s="8"/>
      <c r="N134" s="8"/>
      <c r="O134" s="9"/>
    </row>
    <row r="135" spans="1:15" s="12" customFormat="1" ht="15" x14ac:dyDescent="0.2">
      <c r="A135" s="8"/>
      <c r="B135" s="12" t="s">
        <v>41</v>
      </c>
      <c r="C135" s="14"/>
      <c r="D135" s="10">
        <f>SUM(D80:D134)</f>
        <v>208852850.41</v>
      </c>
      <c r="E135" s="17">
        <f>209881832.03+250000</f>
        <v>210131832.03</v>
      </c>
      <c r="F135" s="18">
        <f>(E135/(D135-250000))</f>
        <v>1.0073296295663978</v>
      </c>
      <c r="G135" s="12" t="s">
        <v>220</v>
      </c>
      <c r="H135" s="26"/>
      <c r="I135" s="26"/>
      <c r="J135" s="26"/>
      <c r="K135" s="26"/>
      <c r="N135" s="8"/>
      <c r="O135" s="27"/>
    </row>
    <row r="136" spans="1:15" s="12" customFormat="1" ht="15" x14ac:dyDescent="0.2">
      <c r="A136" s="8"/>
      <c r="C136" s="14"/>
      <c r="D136" s="10"/>
      <c r="E136" s="17"/>
      <c r="F136" s="18"/>
      <c r="G136" s="8"/>
      <c r="I136" s="8"/>
      <c r="J136" s="8"/>
      <c r="K136" s="8"/>
      <c r="N136" s="8"/>
      <c r="O136" s="13"/>
    </row>
    <row r="137" spans="1:15" s="12" customFormat="1" ht="15.75" x14ac:dyDescent="0.25">
      <c r="A137" s="47" t="s">
        <v>221</v>
      </c>
      <c r="B137" s="48"/>
      <c r="C137" s="49"/>
      <c r="D137" s="50"/>
      <c r="E137" s="51"/>
      <c r="F137" s="52"/>
      <c r="G137" s="53"/>
      <c r="H137" s="53" t="s">
        <v>18</v>
      </c>
      <c r="I137" s="53" t="s">
        <v>191</v>
      </c>
      <c r="J137" s="53" t="s">
        <v>43</v>
      </c>
      <c r="K137" s="53" t="s">
        <v>43</v>
      </c>
      <c r="N137" s="74"/>
      <c r="O137" s="9"/>
    </row>
    <row r="138" spans="1:15" ht="15" x14ac:dyDescent="0.2">
      <c r="B138" s="12" t="s">
        <v>177</v>
      </c>
      <c r="C138" s="14"/>
      <c r="D138" s="10">
        <v>83890866.950000003</v>
      </c>
      <c r="E138" s="17">
        <f t="shared" ref="E138" si="11">D138*102%</f>
        <v>85568684.289000005</v>
      </c>
      <c r="F138" s="18">
        <f>(E138/(D138))</f>
        <v>1.02</v>
      </c>
      <c r="G138" s="74" t="s">
        <v>21</v>
      </c>
      <c r="I138" s="23"/>
      <c r="J138" s="23"/>
      <c r="L138" s="3"/>
      <c r="O138" s="11"/>
    </row>
    <row r="139" spans="1:15" ht="4.7" customHeight="1" x14ac:dyDescent="0.2">
      <c r="B139" s="12"/>
      <c r="C139" s="14"/>
      <c r="D139" s="10"/>
      <c r="E139" s="17"/>
      <c r="F139" s="18"/>
      <c r="G139" s="74"/>
      <c r="I139" s="23"/>
      <c r="J139" s="23"/>
      <c r="L139" s="3"/>
      <c r="O139" s="11"/>
    </row>
    <row r="140" spans="1:15" s="12" customFormat="1" ht="15.75" x14ac:dyDescent="0.25">
      <c r="A140" s="29"/>
      <c r="B140" s="12" t="s">
        <v>41</v>
      </c>
      <c r="C140" s="14"/>
      <c r="D140" s="10">
        <f>SUM(D138:D139)</f>
        <v>83890866.950000003</v>
      </c>
      <c r="E140" s="10">
        <v>91052000</v>
      </c>
      <c r="F140" s="18">
        <f>(E140/(D140-250000))</f>
        <v>1.0886066024928978</v>
      </c>
      <c r="H140" s="16"/>
      <c r="I140" s="29"/>
      <c r="J140" s="29"/>
      <c r="K140" s="29"/>
      <c r="N140" s="74"/>
      <c r="O140" s="15"/>
    </row>
    <row r="141" spans="1:15" ht="15" x14ac:dyDescent="0.2">
      <c r="B141" s="12"/>
      <c r="C141" s="14"/>
      <c r="D141" s="10"/>
      <c r="E141" s="17"/>
      <c r="F141" s="18"/>
      <c r="G141" s="74"/>
      <c r="I141" s="23"/>
      <c r="J141" s="23"/>
      <c r="L141" s="3"/>
      <c r="O141" s="11"/>
    </row>
    <row r="142" spans="1:15" s="12" customFormat="1" ht="15.75" x14ac:dyDescent="0.25">
      <c r="A142" s="47" t="s">
        <v>188</v>
      </c>
      <c r="B142" s="48"/>
      <c r="C142" s="49"/>
      <c r="D142" s="50"/>
      <c r="E142" s="51"/>
      <c r="F142" s="52"/>
      <c r="G142" s="53"/>
      <c r="H142" s="53" t="s">
        <v>18</v>
      </c>
      <c r="I142" s="53" t="s">
        <v>191</v>
      </c>
      <c r="J142" s="53" t="s">
        <v>270</v>
      </c>
      <c r="K142" s="53" t="s">
        <v>268</v>
      </c>
      <c r="N142" s="8"/>
      <c r="O142" s="9"/>
    </row>
    <row r="143" spans="1:15" s="12" customFormat="1" ht="15.75" x14ac:dyDescent="0.25">
      <c r="A143" s="28"/>
      <c r="B143" s="12" t="s">
        <v>52</v>
      </c>
      <c r="C143" s="14">
        <v>95570006015</v>
      </c>
      <c r="D143" s="10">
        <v>308447</v>
      </c>
      <c r="E143" s="17">
        <f t="shared" ref="E143:E159" si="12">D143*102%</f>
        <v>314615.94</v>
      </c>
      <c r="F143" s="18">
        <f t="shared" ref="F143:F159" si="13">E143/D143</f>
        <v>1.02</v>
      </c>
      <c r="G143" s="8" t="s">
        <v>21</v>
      </c>
      <c r="H143" s="8"/>
      <c r="I143" s="8"/>
      <c r="J143" s="8"/>
      <c r="K143" s="8"/>
      <c r="N143" s="8"/>
      <c r="O143" s="9"/>
    </row>
    <row r="144" spans="1:15" s="12" customFormat="1" ht="15" x14ac:dyDescent="0.2">
      <c r="A144" s="8"/>
      <c r="B144" s="12" t="s">
        <v>53</v>
      </c>
      <c r="C144" s="14">
        <v>95570009043</v>
      </c>
      <c r="D144" s="10">
        <v>146825</v>
      </c>
      <c r="E144" s="17">
        <f t="shared" si="12"/>
        <v>149761.5</v>
      </c>
      <c r="F144" s="18">
        <f t="shared" si="13"/>
        <v>1.02</v>
      </c>
      <c r="G144" s="8" t="s">
        <v>21</v>
      </c>
      <c r="I144" s="8"/>
      <c r="J144" s="8"/>
      <c r="K144" s="8"/>
      <c r="N144" s="8"/>
      <c r="O144" s="13"/>
    </row>
    <row r="145" spans="1:15" s="12" customFormat="1" ht="15" x14ac:dyDescent="0.2">
      <c r="A145" s="8"/>
      <c r="B145" s="12" t="s">
        <v>51</v>
      </c>
      <c r="C145" s="14">
        <v>95570009506</v>
      </c>
      <c r="D145" s="10">
        <v>1892529</v>
      </c>
      <c r="E145" s="17">
        <f t="shared" si="12"/>
        <v>1930379.58</v>
      </c>
      <c r="F145" s="18">
        <f t="shared" si="13"/>
        <v>1.02</v>
      </c>
      <c r="G145" s="8" t="s">
        <v>21</v>
      </c>
      <c r="I145" s="8"/>
      <c r="J145" s="8"/>
      <c r="K145" s="8"/>
      <c r="N145" s="8"/>
      <c r="O145" s="13"/>
    </row>
    <row r="146" spans="1:15" s="12" customFormat="1" ht="15" x14ac:dyDescent="0.2">
      <c r="A146" s="8"/>
      <c r="B146" s="12" t="s">
        <v>55</v>
      </c>
      <c r="C146" s="14">
        <v>95570009050</v>
      </c>
      <c r="D146" s="10">
        <v>1131674</v>
      </c>
      <c r="E146" s="17">
        <f t="shared" si="12"/>
        <v>1154307.48</v>
      </c>
      <c r="F146" s="18">
        <f t="shared" si="13"/>
        <v>1.02</v>
      </c>
      <c r="G146" s="8" t="s">
        <v>21</v>
      </c>
      <c r="I146" s="8"/>
      <c r="J146" s="8"/>
      <c r="K146" s="8"/>
      <c r="N146" s="8"/>
      <c r="O146" s="13"/>
    </row>
    <row r="147" spans="1:15" s="12" customFormat="1" ht="15" x14ac:dyDescent="0.2">
      <c r="A147" s="8"/>
      <c r="B147" s="12" t="s">
        <v>54</v>
      </c>
      <c r="C147" s="14">
        <v>95570009068</v>
      </c>
      <c r="D147" s="10">
        <v>361278</v>
      </c>
      <c r="E147" s="17">
        <f t="shared" si="12"/>
        <v>368503.56</v>
      </c>
      <c r="F147" s="18">
        <f t="shared" si="13"/>
        <v>1.02</v>
      </c>
      <c r="G147" s="8" t="s">
        <v>21</v>
      </c>
      <c r="I147" s="8"/>
      <c r="J147" s="8"/>
      <c r="K147" s="8"/>
      <c r="N147" s="8"/>
      <c r="O147" s="13"/>
    </row>
    <row r="148" spans="1:15" s="12" customFormat="1" ht="15" x14ac:dyDescent="0.2">
      <c r="A148" s="8"/>
      <c r="B148" s="12" t="s">
        <v>56</v>
      </c>
      <c r="C148" s="14">
        <v>95570009076</v>
      </c>
      <c r="D148" s="10">
        <v>1841059</v>
      </c>
      <c r="E148" s="17">
        <f t="shared" si="12"/>
        <v>1877880.18</v>
      </c>
      <c r="F148" s="18">
        <f t="shared" si="13"/>
        <v>1.02</v>
      </c>
      <c r="G148" s="8" t="s">
        <v>21</v>
      </c>
      <c r="I148" s="8"/>
      <c r="J148" s="8"/>
      <c r="K148" s="8"/>
      <c r="N148" s="8"/>
      <c r="O148" s="13"/>
    </row>
    <row r="149" spans="1:15" s="12" customFormat="1" ht="15" x14ac:dyDescent="0.2">
      <c r="A149" s="76"/>
      <c r="B149" s="12" t="s">
        <v>61</v>
      </c>
      <c r="C149" s="14">
        <v>95570009654</v>
      </c>
      <c r="D149" s="10">
        <v>174380</v>
      </c>
      <c r="E149" s="17"/>
      <c r="F149" s="18"/>
      <c r="G149" s="76"/>
      <c r="I149" s="76"/>
      <c r="J149" s="76"/>
      <c r="K149" s="76"/>
      <c r="N149" s="76"/>
      <c r="O149" s="13"/>
    </row>
    <row r="150" spans="1:15" s="12" customFormat="1" ht="15" x14ac:dyDescent="0.2">
      <c r="A150" s="76"/>
      <c r="B150" s="12" t="s">
        <v>59</v>
      </c>
      <c r="C150" s="14">
        <v>95570010512</v>
      </c>
      <c r="D150" s="10">
        <v>488529</v>
      </c>
      <c r="E150" s="17"/>
      <c r="F150" s="18"/>
      <c r="G150" s="76"/>
      <c r="I150" s="76"/>
      <c r="J150" s="76"/>
      <c r="K150" s="76"/>
      <c r="N150" s="76"/>
      <c r="O150" s="13"/>
    </row>
    <row r="151" spans="1:15" s="12" customFormat="1" ht="15" x14ac:dyDescent="0.2">
      <c r="A151" s="76"/>
      <c r="B151" s="12" t="s">
        <v>58</v>
      </c>
      <c r="C151" s="14">
        <v>95570010496</v>
      </c>
      <c r="D151" s="10">
        <v>20472</v>
      </c>
      <c r="E151" s="17"/>
      <c r="F151" s="18"/>
      <c r="G151" s="76"/>
      <c r="I151" s="76"/>
      <c r="J151" s="76"/>
      <c r="K151" s="76"/>
      <c r="N151" s="76"/>
      <c r="O151" s="13"/>
    </row>
    <row r="152" spans="1:15" s="12" customFormat="1" ht="15" x14ac:dyDescent="0.2">
      <c r="A152" s="76"/>
      <c r="B152" s="12" t="s">
        <v>57</v>
      </c>
      <c r="C152" s="14">
        <v>95570010504</v>
      </c>
      <c r="D152" s="10">
        <v>190816</v>
      </c>
      <c r="E152" s="17"/>
      <c r="F152" s="18"/>
      <c r="G152" s="76"/>
      <c r="I152" s="76"/>
      <c r="J152" s="76"/>
      <c r="K152" s="76"/>
      <c r="N152" s="76"/>
      <c r="O152" s="13"/>
    </row>
    <row r="153" spans="1:15" s="12" customFormat="1" ht="15" x14ac:dyDescent="0.2">
      <c r="A153" s="8"/>
      <c r="B153" s="12" t="s">
        <v>60</v>
      </c>
      <c r="C153" s="14" t="s">
        <v>234</v>
      </c>
      <c r="D153" s="10">
        <v>42913442</v>
      </c>
      <c r="E153" s="17">
        <f t="shared" si="12"/>
        <v>43771710.840000004</v>
      </c>
      <c r="F153" s="18">
        <f t="shared" si="13"/>
        <v>1.02</v>
      </c>
      <c r="G153" s="8" t="s">
        <v>21</v>
      </c>
      <c r="I153" s="8"/>
      <c r="J153" s="8"/>
      <c r="K153" s="8"/>
      <c r="N153" s="8"/>
      <c r="O153" s="13"/>
    </row>
    <row r="154" spans="1:15" s="12" customFormat="1" ht="15" x14ac:dyDescent="0.2">
      <c r="A154" s="8"/>
      <c r="B154" s="12" t="s">
        <v>180</v>
      </c>
      <c r="C154" s="14" t="s">
        <v>235</v>
      </c>
      <c r="D154" s="10">
        <v>104347333</v>
      </c>
      <c r="E154" s="17">
        <f t="shared" si="12"/>
        <v>106434279.66</v>
      </c>
      <c r="F154" s="18">
        <f t="shared" si="13"/>
        <v>1.02</v>
      </c>
      <c r="G154" s="8" t="s">
        <v>21</v>
      </c>
      <c r="I154" s="8"/>
      <c r="J154" s="8"/>
      <c r="K154" s="8"/>
      <c r="N154" s="8"/>
      <c r="O154" s="13"/>
    </row>
    <row r="155" spans="1:15" s="12" customFormat="1" ht="15" x14ac:dyDescent="0.2">
      <c r="A155" s="8"/>
      <c r="B155" s="12" t="s">
        <v>179</v>
      </c>
      <c r="C155" s="14" t="s">
        <v>236</v>
      </c>
      <c r="D155" s="10">
        <v>412</v>
      </c>
      <c r="E155" s="17">
        <f t="shared" si="12"/>
        <v>420.24</v>
      </c>
      <c r="F155" s="18">
        <f t="shared" si="13"/>
        <v>1.02</v>
      </c>
      <c r="G155" s="8" t="s">
        <v>21</v>
      </c>
      <c r="I155" s="8"/>
      <c r="J155" s="8"/>
      <c r="K155" s="8"/>
      <c r="N155" s="8"/>
      <c r="O155" s="13"/>
    </row>
    <row r="156" spans="1:15" s="12" customFormat="1" ht="15" x14ac:dyDescent="0.2">
      <c r="A156" s="8"/>
      <c r="B156" s="12" t="s">
        <v>183</v>
      </c>
      <c r="C156" s="14" t="s">
        <v>237</v>
      </c>
      <c r="D156" s="10">
        <v>2966683</v>
      </c>
      <c r="E156" s="17">
        <f t="shared" si="12"/>
        <v>3026016.66</v>
      </c>
      <c r="F156" s="18">
        <f t="shared" si="13"/>
        <v>1.02</v>
      </c>
      <c r="G156" s="8" t="s">
        <v>21</v>
      </c>
      <c r="I156" s="8"/>
      <c r="J156" s="8"/>
      <c r="K156" s="8"/>
      <c r="N156" s="8"/>
      <c r="O156" s="13"/>
    </row>
    <row r="157" spans="1:15" s="12" customFormat="1" ht="15" x14ac:dyDescent="0.2">
      <c r="A157" s="8"/>
      <c r="B157" s="12" t="s">
        <v>181</v>
      </c>
      <c r="C157" s="14" t="s">
        <v>238</v>
      </c>
      <c r="D157" s="10">
        <v>893067</v>
      </c>
      <c r="E157" s="17">
        <f t="shared" si="12"/>
        <v>910928.34</v>
      </c>
      <c r="F157" s="18">
        <f t="shared" si="13"/>
        <v>1.02</v>
      </c>
      <c r="G157" s="8" t="s">
        <v>21</v>
      </c>
      <c r="I157" s="8"/>
      <c r="J157" s="8"/>
      <c r="K157" s="8"/>
      <c r="N157" s="8"/>
      <c r="O157" s="13"/>
    </row>
    <row r="158" spans="1:15" s="12" customFormat="1" ht="15" x14ac:dyDescent="0.2">
      <c r="A158" s="8"/>
      <c r="B158" s="12" t="s">
        <v>50</v>
      </c>
      <c r="C158" s="14">
        <v>95570010520</v>
      </c>
      <c r="D158" s="10">
        <v>17360</v>
      </c>
      <c r="E158" s="17">
        <f t="shared" si="12"/>
        <v>17707.2</v>
      </c>
      <c r="F158" s="18">
        <f t="shared" si="13"/>
        <v>1.02</v>
      </c>
      <c r="G158" s="8" t="s">
        <v>21</v>
      </c>
      <c r="I158" s="8"/>
      <c r="J158" s="8"/>
      <c r="K158" s="8"/>
      <c r="N158" s="8"/>
      <c r="O158" s="13"/>
    </row>
    <row r="159" spans="1:15" s="12" customFormat="1" ht="15" x14ac:dyDescent="0.2">
      <c r="A159" s="8"/>
      <c r="B159" s="12" t="s">
        <v>182</v>
      </c>
      <c r="C159" s="14" t="s">
        <v>239</v>
      </c>
      <c r="D159" s="10">
        <v>266961</v>
      </c>
      <c r="E159" s="17">
        <f t="shared" si="12"/>
        <v>272300.22000000003</v>
      </c>
      <c r="F159" s="18">
        <f t="shared" si="13"/>
        <v>1.02</v>
      </c>
      <c r="G159" s="8" t="s">
        <v>21</v>
      </c>
      <c r="I159" s="8"/>
      <c r="J159" s="8"/>
      <c r="K159" s="8"/>
      <c r="N159" s="8"/>
      <c r="O159" s="13"/>
    </row>
    <row r="160" spans="1:15" s="12" customFormat="1" ht="6.75" customHeight="1" x14ac:dyDescent="0.2">
      <c r="A160" s="8"/>
      <c r="C160" s="14"/>
      <c r="D160" s="10"/>
      <c r="E160" s="17"/>
      <c r="F160" s="18"/>
      <c r="G160" s="8"/>
      <c r="I160" s="8"/>
      <c r="J160" s="8"/>
      <c r="K160" s="8"/>
      <c r="N160" s="8"/>
      <c r="O160" s="13"/>
    </row>
    <row r="161" spans="1:15" s="12" customFormat="1" ht="15" x14ac:dyDescent="0.2">
      <c r="A161" s="8"/>
      <c r="B161" s="12" t="s">
        <v>41</v>
      </c>
      <c r="C161" s="14"/>
      <c r="D161" s="10">
        <f>SUM(D143:D160)</f>
        <v>157961267</v>
      </c>
      <c r="E161" s="17">
        <v>256426143.91</v>
      </c>
      <c r="F161" s="18">
        <f>(E161/(D161-250000))</f>
        <v>1.6259215260124693</v>
      </c>
      <c r="G161" s="8"/>
      <c r="I161" s="8"/>
      <c r="J161" s="8"/>
      <c r="K161" s="8"/>
      <c r="N161" s="8"/>
      <c r="O161" s="13"/>
    </row>
    <row r="162" spans="1:15" s="12" customFormat="1" ht="15" x14ac:dyDescent="0.2">
      <c r="A162" s="8"/>
      <c r="C162" s="14"/>
      <c r="D162" s="10"/>
      <c r="E162" s="17"/>
      <c r="F162" s="18"/>
      <c r="G162" s="8"/>
      <c r="I162" s="8"/>
      <c r="J162" s="8"/>
      <c r="K162" s="8"/>
      <c r="N162" s="8"/>
      <c r="O162" s="13"/>
    </row>
    <row r="163" spans="1:15" s="12" customFormat="1" ht="15.75" x14ac:dyDescent="0.25">
      <c r="A163" s="47" t="s">
        <v>176</v>
      </c>
      <c r="B163" s="48"/>
      <c r="C163" s="49"/>
      <c r="D163" s="50"/>
      <c r="E163" s="51"/>
      <c r="F163" s="52"/>
      <c r="G163" s="53"/>
      <c r="H163" s="53" t="s">
        <v>18</v>
      </c>
      <c r="I163" s="53" t="s">
        <v>192</v>
      </c>
      <c r="J163" s="53" t="s">
        <v>271</v>
      </c>
      <c r="K163" s="53" t="s">
        <v>187</v>
      </c>
      <c r="N163" s="8"/>
      <c r="O163" s="9"/>
    </row>
    <row r="164" spans="1:15" ht="15" x14ac:dyDescent="0.2">
      <c r="B164" s="12" t="s">
        <v>0</v>
      </c>
      <c r="C164" s="14" t="s">
        <v>240</v>
      </c>
      <c r="D164" s="10">
        <v>27780.67</v>
      </c>
      <c r="E164" s="17">
        <f t="shared" ref="E164:E165" si="14">D164*102%</f>
        <v>28336.2834</v>
      </c>
      <c r="F164" s="18">
        <f>(E164/(D164))</f>
        <v>1.02</v>
      </c>
      <c r="G164" s="8" t="s">
        <v>21</v>
      </c>
      <c r="I164" s="23"/>
      <c r="J164" s="23"/>
      <c r="L164" s="3"/>
      <c r="O164" s="11"/>
    </row>
    <row r="165" spans="1:15" ht="15" x14ac:dyDescent="0.2">
      <c r="B165" s="12" t="s">
        <v>241</v>
      </c>
      <c r="C165" s="14" t="s">
        <v>242</v>
      </c>
      <c r="D165" s="10">
        <v>12541211.48</v>
      </c>
      <c r="E165" s="17">
        <f t="shared" si="14"/>
        <v>12792035.709600002</v>
      </c>
      <c r="F165" s="18">
        <f>(E165/(D165))</f>
        <v>1.02</v>
      </c>
      <c r="G165" s="73" t="s">
        <v>21</v>
      </c>
      <c r="I165" s="23"/>
      <c r="J165" s="23"/>
      <c r="L165" s="3"/>
      <c r="O165" s="11"/>
    </row>
    <row r="166" spans="1:15" ht="4.7" customHeight="1" x14ac:dyDescent="0.2">
      <c r="B166" s="12"/>
      <c r="C166" s="14"/>
      <c r="D166" s="10"/>
      <c r="E166" s="17"/>
      <c r="F166" s="18"/>
      <c r="G166" s="8"/>
      <c r="I166" s="23"/>
      <c r="J166" s="23"/>
      <c r="L166" s="3"/>
      <c r="O166" s="11"/>
    </row>
    <row r="167" spans="1:15" s="12" customFormat="1" ht="15.75" x14ac:dyDescent="0.25">
      <c r="A167" s="29"/>
      <c r="B167" s="12" t="s">
        <v>41</v>
      </c>
      <c r="C167" s="14"/>
      <c r="D167" s="10">
        <f>SUM(D164:D166)</f>
        <v>12568992.15</v>
      </c>
      <c r="E167" s="10">
        <v>14000000</v>
      </c>
      <c r="F167" s="18">
        <f>(E167/(D167-250000))</f>
        <v>1.1364566053400724</v>
      </c>
      <c r="H167" s="16"/>
      <c r="I167" s="29"/>
      <c r="J167" s="29"/>
      <c r="K167" s="29"/>
      <c r="N167" s="8"/>
      <c r="O167" s="15"/>
    </row>
    <row r="168" spans="1:15" ht="15" x14ac:dyDescent="0.2">
      <c r="B168" s="12"/>
      <c r="C168" s="14"/>
      <c r="D168" s="10"/>
      <c r="E168" s="17"/>
      <c r="F168" s="18"/>
      <c r="G168" s="8"/>
      <c r="I168" s="23"/>
      <c r="J168" s="23"/>
      <c r="L168" s="3"/>
      <c r="O168" s="11"/>
    </row>
    <row r="169" spans="1:15" s="12" customFormat="1" ht="15.75" x14ac:dyDescent="0.25">
      <c r="A169" s="47" t="s">
        <v>62</v>
      </c>
      <c r="B169" s="48"/>
      <c r="C169" s="49"/>
      <c r="D169" s="50"/>
      <c r="E169" s="51"/>
      <c r="F169" s="52"/>
      <c r="G169" s="53"/>
      <c r="H169" s="53" t="s">
        <v>18</v>
      </c>
      <c r="I169" s="53" t="s">
        <v>192</v>
      </c>
      <c r="J169" s="53" t="s">
        <v>43</v>
      </c>
      <c r="K169" s="53" t="s">
        <v>43</v>
      </c>
      <c r="N169" s="8"/>
      <c r="O169" s="9"/>
    </row>
    <row r="170" spans="1:15" s="12" customFormat="1" ht="15.75" x14ac:dyDescent="0.25">
      <c r="A170" s="22"/>
      <c r="B170" s="12" t="s">
        <v>64</v>
      </c>
      <c r="C170" s="14">
        <v>90111230</v>
      </c>
      <c r="D170" s="10">
        <v>426925</v>
      </c>
      <c r="E170" s="17">
        <f t="shared" ref="E170:E173" si="15">D170*102%</f>
        <v>435463.5</v>
      </c>
      <c r="F170" s="18">
        <f t="shared" ref="F170:F173" si="16">E170/D170</f>
        <v>1.02</v>
      </c>
      <c r="G170" s="8" t="s">
        <v>21</v>
      </c>
      <c r="H170" s="8"/>
      <c r="I170" s="8"/>
      <c r="J170" s="8"/>
      <c r="K170" s="8"/>
      <c r="N170" s="8"/>
      <c r="O170" s="9"/>
    </row>
    <row r="171" spans="1:15" s="12" customFormat="1" ht="15.75" x14ac:dyDescent="0.25">
      <c r="A171" s="22"/>
      <c r="B171" s="12" t="s">
        <v>65</v>
      </c>
      <c r="C171" s="14">
        <v>91272920</v>
      </c>
      <c r="D171" s="10">
        <v>663707.56000000006</v>
      </c>
      <c r="E171" s="17">
        <f t="shared" si="15"/>
        <v>676981.71120000002</v>
      </c>
      <c r="F171" s="18">
        <f t="shared" si="16"/>
        <v>1.02</v>
      </c>
      <c r="G171" s="8" t="s">
        <v>21</v>
      </c>
      <c r="H171" s="8"/>
      <c r="I171" s="8"/>
      <c r="J171" s="8"/>
      <c r="K171" s="8"/>
      <c r="N171" s="8"/>
      <c r="O171" s="9"/>
    </row>
    <row r="172" spans="1:15" s="12" customFormat="1" ht="15.75" x14ac:dyDescent="0.25">
      <c r="A172" s="22"/>
      <c r="B172" s="12" t="s">
        <v>66</v>
      </c>
      <c r="C172" s="14">
        <v>91419590</v>
      </c>
      <c r="D172" s="10">
        <v>1040004.54</v>
      </c>
      <c r="E172" s="17">
        <f t="shared" si="15"/>
        <v>1060804.6308000002</v>
      </c>
      <c r="F172" s="18">
        <f t="shared" si="16"/>
        <v>1.02</v>
      </c>
      <c r="G172" s="8" t="s">
        <v>21</v>
      </c>
      <c r="H172" s="8"/>
      <c r="I172" s="8"/>
      <c r="J172" s="8"/>
      <c r="K172" s="8"/>
      <c r="N172" s="8"/>
      <c r="O172" s="9"/>
    </row>
    <row r="173" spans="1:15" s="12" customFormat="1" ht="15.75" x14ac:dyDescent="0.25">
      <c r="A173" s="22"/>
      <c r="B173" s="12" t="s">
        <v>63</v>
      </c>
      <c r="C173" s="14">
        <v>90182050</v>
      </c>
      <c r="D173" s="10">
        <v>1883889.25</v>
      </c>
      <c r="E173" s="17">
        <f t="shared" si="15"/>
        <v>1921567.0350000001</v>
      </c>
      <c r="F173" s="18">
        <f t="shared" si="16"/>
        <v>1.02</v>
      </c>
      <c r="G173" s="8" t="s">
        <v>21</v>
      </c>
      <c r="H173" s="8"/>
      <c r="I173" s="8"/>
      <c r="J173" s="8"/>
      <c r="K173" s="8"/>
      <c r="N173" s="8"/>
      <c r="O173" s="9"/>
    </row>
    <row r="174" spans="1:15" ht="4.7" customHeight="1" x14ac:dyDescent="0.2">
      <c r="B174" s="12"/>
      <c r="C174" s="14"/>
      <c r="D174" s="10"/>
      <c r="E174" s="17"/>
      <c r="F174" s="18"/>
      <c r="G174" s="73"/>
      <c r="I174" s="23"/>
      <c r="J174" s="23"/>
      <c r="L174" s="3"/>
      <c r="O174" s="11"/>
    </row>
    <row r="175" spans="1:15" s="12" customFormat="1" ht="15" x14ac:dyDescent="0.2">
      <c r="A175" s="8"/>
      <c r="B175" s="12" t="s">
        <v>41</v>
      </c>
      <c r="C175" s="14"/>
      <c r="D175" s="10">
        <f>SUM(D170:D173)</f>
        <v>4014526.35</v>
      </c>
      <c r="E175" s="10">
        <v>4212530.6500000004</v>
      </c>
      <c r="F175" s="18">
        <f>(E175/(D175-250000))</f>
        <v>1.1190068174180798</v>
      </c>
      <c r="G175" s="8"/>
      <c r="I175" s="8"/>
      <c r="J175" s="8"/>
      <c r="K175" s="8"/>
      <c r="N175" s="8"/>
      <c r="O175" s="13"/>
    </row>
    <row r="176" spans="1:15" s="12" customFormat="1" ht="13.7" customHeight="1" x14ac:dyDescent="0.2">
      <c r="A176" s="8"/>
      <c r="C176" s="14"/>
      <c r="D176" s="10"/>
      <c r="E176" s="17"/>
      <c r="F176" s="18"/>
      <c r="G176" s="8"/>
      <c r="H176" s="8"/>
      <c r="I176" s="8"/>
      <c r="J176" s="8"/>
      <c r="K176" s="8"/>
      <c r="N176" s="8"/>
      <c r="O176" s="9"/>
    </row>
    <row r="177" spans="1:15" s="12" customFormat="1" ht="15.75" x14ac:dyDescent="0.25">
      <c r="A177" s="47" t="s">
        <v>106</v>
      </c>
      <c r="B177" s="48"/>
      <c r="C177" s="49"/>
      <c r="D177" s="50"/>
      <c r="E177" s="51"/>
      <c r="F177" s="52"/>
      <c r="G177" s="53"/>
      <c r="H177" s="53" t="s">
        <v>18</v>
      </c>
      <c r="I177" s="53" t="s">
        <v>189</v>
      </c>
      <c r="J177" s="53" t="s">
        <v>269</v>
      </c>
      <c r="K177" s="53" t="s">
        <v>268</v>
      </c>
      <c r="N177" s="8"/>
      <c r="O177" s="9"/>
    </row>
    <row r="178" spans="1:15" ht="15" x14ac:dyDescent="0.2">
      <c r="B178" s="12" t="s">
        <v>243</v>
      </c>
      <c r="C178" s="14" t="s">
        <v>244</v>
      </c>
      <c r="D178" s="10">
        <v>0</v>
      </c>
      <c r="E178" s="75">
        <f t="shared" ref="E178" si="17">D178*100.33%</f>
        <v>0</v>
      </c>
      <c r="F178" s="77" t="s">
        <v>232</v>
      </c>
      <c r="G178" s="8" t="s">
        <v>21</v>
      </c>
      <c r="I178" s="23"/>
      <c r="J178" s="23"/>
      <c r="L178" s="3"/>
      <c r="O178" s="11"/>
    </row>
    <row r="179" spans="1:15" ht="15" x14ac:dyDescent="0.2">
      <c r="B179" s="12" t="s">
        <v>245</v>
      </c>
      <c r="C179" s="14" t="s">
        <v>246</v>
      </c>
      <c r="D179" s="10">
        <v>318175.8</v>
      </c>
      <c r="E179" s="75">
        <f>D179*102%</f>
        <v>324539.31599999999</v>
      </c>
      <c r="F179" s="18">
        <f>E179/D179</f>
        <v>1.02</v>
      </c>
      <c r="G179" s="76" t="s">
        <v>21</v>
      </c>
      <c r="I179" s="23"/>
      <c r="J179" s="23"/>
      <c r="L179" s="3"/>
      <c r="O179" s="11"/>
    </row>
    <row r="180" spans="1:15" ht="15" x14ac:dyDescent="0.2">
      <c r="B180" s="12" t="s">
        <v>247</v>
      </c>
      <c r="C180" s="14" t="s">
        <v>248</v>
      </c>
      <c r="D180" s="10">
        <v>31479.59</v>
      </c>
      <c r="E180" s="75">
        <f t="shared" ref="E180:E193" si="18">D180*102%</f>
        <v>32109.181800000002</v>
      </c>
      <c r="F180" s="18">
        <f t="shared" ref="F180:F193" si="19">E180/D180</f>
        <v>1.02</v>
      </c>
      <c r="G180" s="76" t="s">
        <v>21</v>
      </c>
      <c r="I180" s="23"/>
      <c r="J180" s="23"/>
      <c r="L180" s="3"/>
      <c r="O180" s="11"/>
    </row>
    <row r="181" spans="1:15" ht="15" x14ac:dyDescent="0.2">
      <c r="B181" s="12" t="s">
        <v>107</v>
      </c>
      <c r="C181" s="14" t="s">
        <v>249</v>
      </c>
      <c r="D181" s="10">
        <v>23850.85</v>
      </c>
      <c r="E181" s="75">
        <f t="shared" si="18"/>
        <v>24327.866999999998</v>
      </c>
      <c r="F181" s="18">
        <f t="shared" si="19"/>
        <v>1.02</v>
      </c>
      <c r="G181" s="76" t="s">
        <v>21</v>
      </c>
      <c r="I181" s="23"/>
      <c r="J181" s="23"/>
      <c r="L181" s="3"/>
      <c r="O181" s="11"/>
    </row>
    <row r="182" spans="1:15" ht="15" x14ac:dyDescent="0.2">
      <c r="B182" s="12" t="s">
        <v>115</v>
      </c>
      <c r="C182" s="14" t="s">
        <v>250</v>
      </c>
      <c r="D182" s="10">
        <v>111999.23</v>
      </c>
      <c r="E182" s="75">
        <f t="shared" si="18"/>
        <v>114239.21459999999</v>
      </c>
      <c r="F182" s="18">
        <f t="shared" si="19"/>
        <v>1.02</v>
      </c>
      <c r="G182" s="76" t="s">
        <v>21</v>
      </c>
      <c r="I182" s="23"/>
      <c r="J182" s="23"/>
      <c r="L182" s="3"/>
      <c r="O182" s="11"/>
    </row>
    <row r="183" spans="1:15" ht="15" x14ac:dyDescent="0.2">
      <c r="B183" s="12" t="s">
        <v>110</v>
      </c>
      <c r="C183" s="14" t="s">
        <v>251</v>
      </c>
      <c r="D183" s="10">
        <v>3759201.34</v>
      </c>
      <c r="E183" s="75">
        <f t="shared" si="18"/>
        <v>3834385.3668</v>
      </c>
      <c r="F183" s="18">
        <f t="shared" si="19"/>
        <v>1.02</v>
      </c>
      <c r="G183" s="76" t="s">
        <v>21</v>
      </c>
      <c r="I183" s="23"/>
      <c r="J183" s="23"/>
      <c r="L183" s="3"/>
      <c r="O183" s="11"/>
    </row>
    <row r="184" spans="1:15" ht="15" x14ac:dyDescent="0.2">
      <c r="B184" s="12" t="s">
        <v>116</v>
      </c>
      <c r="C184" s="14" t="s">
        <v>252</v>
      </c>
      <c r="D184" s="10">
        <v>213701.31</v>
      </c>
      <c r="E184" s="75">
        <f t="shared" si="18"/>
        <v>217975.33619999999</v>
      </c>
      <c r="F184" s="18">
        <f t="shared" si="19"/>
        <v>1.02</v>
      </c>
      <c r="G184" s="76" t="s">
        <v>21</v>
      </c>
      <c r="I184" s="23"/>
      <c r="J184" s="23"/>
      <c r="L184" s="3"/>
      <c r="O184" s="11"/>
    </row>
    <row r="185" spans="1:15" ht="15" x14ac:dyDescent="0.2">
      <c r="B185" s="12" t="s">
        <v>117</v>
      </c>
      <c r="C185" s="14" t="s">
        <v>253</v>
      </c>
      <c r="D185" s="10">
        <v>14617802.720000001</v>
      </c>
      <c r="E185" s="75">
        <f t="shared" si="18"/>
        <v>14910158.774400001</v>
      </c>
      <c r="F185" s="18">
        <f t="shared" si="19"/>
        <v>1.02</v>
      </c>
      <c r="G185" s="76" t="s">
        <v>21</v>
      </c>
      <c r="I185" s="23"/>
      <c r="J185" s="23"/>
      <c r="L185" s="3"/>
      <c r="O185" s="11"/>
    </row>
    <row r="186" spans="1:15" ht="15" x14ac:dyDescent="0.2">
      <c r="B186" s="12" t="s">
        <v>108</v>
      </c>
      <c r="C186" s="14" t="s">
        <v>254</v>
      </c>
      <c r="D186" s="10">
        <v>300864.74</v>
      </c>
      <c r="E186" s="75">
        <f t="shared" si="18"/>
        <v>306882.03480000002</v>
      </c>
      <c r="F186" s="18">
        <f t="shared" si="19"/>
        <v>1.02</v>
      </c>
      <c r="G186" s="76" t="s">
        <v>21</v>
      </c>
      <c r="I186" s="23"/>
      <c r="J186" s="23"/>
      <c r="L186" s="3"/>
      <c r="O186" s="11"/>
    </row>
    <row r="187" spans="1:15" ht="15" x14ac:dyDescent="0.2">
      <c r="B187" s="12" t="s">
        <v>178</v>
      </c>
      <c r="C187" s="14" t="s">
        <v>255</v>
      </c>
      <c r="D187" s="10">
        <v>126</v>
      </c>
      <c r="E187" s="75">
        <f t="shared" si="18"/>
        <v>128.52000000000001</v>
      </c>
      <c r="F187" s="18">
        <f t="shared" si="19"/>
        <v>1.02</v>
      </c>
      <c r="G187" s="76" t="s">
        <v>21</v>
      </c>
      <c r="I187" s="25"/>
      <c r="J187" s="25"/>
      <c r="K187" s="25"/>
      <c r="L187" s="3"/>
      <c r="N187" s="25"/>
      <c r="O187" s="54"/>
    </row>
    <row r="188" spans="1:15" ht="15" x14ac:dyDescent="0.2">
      <c r="B188" s="12" t="s">
        <v>111</v>
      </c>
      <c r="C188" s="14" t="s">
        <v>256</v>
      </c>
      <c r="D188" s="10">
        <v>672782.86</v>
      </c>
      <c r="E188" s="75">
        <f t="shared" si="18"/>
        <v>686238.5172</v>
      </c>
      <c r="F188" s="18">
        <f t="shared" si="19"/>
        <v>1.02</v>
      </c>
      <c r="G188" s="76" t="s">
        <v>21</v>
      </c>
      <c r="I188" s="25"/>
      <c r="J188" s="25"/>
      <c r="K188" s="25"/>
      <c r="L188" s="3"/>
      <c r="N188" s="25"/>
      <c r="O188" s="54"/>
    </row>
    <row r="189" spans="1:15" ht="15" x14ac:dyDescent="0.2">
      <c r="B189" s="12" t="s">
        <v>112</v>
      </c>
      <c r="C189" s="14" t="s">
        <v>257</v>
      </c>
      <c r="D189" s="10">
        <v>59299.3</v>
      </c>
      <c r="E189" s="75">
        <f t="shared" si="18"/>
        <v>60485.286000000007</v>
      </c>
      <c r="F189" s="18">
        <f t="shared" si="19"/>
        <v>1.02</v>
      </c>
      <c r="G189" s="76" t="s">
        <v>21</v>
      </c>
      <c r="I189" s="25"/>
      <c r="J189" s="25"/>
      <c r="K189" s="25"/>
      <c r="L189" s="3"/>
      <c r="N189" s="25"/>
      <c r="O189" s="54"/>
    </row>
    <row r="190" spans="1:15" ht="15" x14ac:dyDescent="0.2">
      <c r="B190" s="12" t="s">
        <v>118</v>
      </c>
      <c r="C190" s="14" t="s">
        <v>258</v>
      </c>
      <c r="D190" s="10">
        <v>60627.39</v>
      </c>
      <c r="E190" s="75">
        <f t="shared" si="18"/>
        <v>61839.9378</v>
      </c>
      <c r="F190" s="18">
        <f t="shared" si="19"/>
        <v>1.02</v>
      </c>
      <c r="G190" s="76" t="s">
        <v>21</v>
      </c>
      <c r="I190" s="25"/>
      <c r="J190" s="25"/>
      <c r="K190" s="25"/>
      <c r="L190" s="3"/>
      <c r="N190" s="25"/>
      <c r="O190" s="54"/>
    </row>
    <row r="191" spans="1:15" ht="15" x14ac:dyDescent="0.2">
      <c r="B191" s="12" t="s">
        <v>109</v>
      </c>
      <c r="C191" s="14" t="s">
        <v>259</v>
      </c>
      <c r="D191" s="10">
        <v>4429.0600000000004</v>
      </c>
      <c r="E191" s="75">
        <f t="shared" si="18"/>
        <v>4517.6412000000009</v>
      </c>
      <c r="F191" s="18">
        <f t="shared" si="19"/>
        <v>1.02</v>
      </c>
      <c r="G191" s="76" t="s">
        <v>21</v>
      </c>
      <c r="I191" s="25"/>
      <c r="J191" s="25"/>
      <c r="K191" s="25"/>
      <c r="L191" s="3"/>
      <c r="N191" s="25"/>
      <c r="O191" s="54"/>
    </row>
    <row r="192" spans="1:15" ht="15" x14ac:dyDescent="0.2">
      <c r="B192" s="12" t="s">
        <v>113</v>
      </c>
      <c r="C192" s="14" t="s">
        <v>260</v>
      </c>
      <c r="D192" s="10">
        <v>60312.87</v>
      </c>
      <c r="E192" s="75">
        <f t="shared" si="18"/>
        <v>61519.127400000005</v>
      </c>
      <c r="F192" s="18">
        <f t="shared" si="19"/>
        <v>1.02</v>
      </c>
      <c r="G192" s="76" t="s">
        <v>21</v>
      </c>
      <c r="I192" s="25"/>
      <c r="J192" s="25"/>
      <c r="K192" s="25"/>
      <c r="L192" s="3"/>
      <c r="N192" s="25"/>
      <c r="O192" s="54"/>
    </row>
    <row r="193" spans="1:15" ht="15" x14ac:dyDescent="0.2">
      <c r="B193" s="12" t="s">
        <v>114</v>
      </c>
      <c r="C193" s="14" t="s">
        <v>261</v>
      </c>
      <c r="D193" s="10">
        <v>17762.68</v>
      </c>
      <c r="E193" s="75">
        <f t="shared" si="18"/>
        <v>18117.9336</v>
      </c>
      <c r="F193" s="18">
        <f t="shared" si="19"/>
        <v>1.02</v>
      </c>
      <c r="G193" s="76" t="s">
        <v>21</v>
      </c>
      <c r="I193" s="23"/>
      <c r="J193" s="23"/>
      <c r="L193" s="3"/>
      <c r="O193" s="11"/>
    </row>
    <row r="194" spans="1:15" s="12" customFormat="1" ht="8.25" customHeight="1" x14ac:dyDescent="0.25">
      <c r="A194" s="29"/>
      <c r="C194" s="14"/>
      <c r="D194" s="10"/>
      <c r="E194" s="10"/>
      <c r="F194" s="18"/>
      <c r="G194" s="16"/>
      <c r="H194" s="16"/>
      <c r="I194" s="29"/>
      <c r="J194" s="29"/>
      <c r="K194" s="29"/>
      <c r="N194" s="8"/>
      <c r="O194" s="15"/>
    </row>
    <row r="195" spans="1:15" s="12" customFormat="1" ht="15.75" x14ac:dyDescent="0.25">
      <c r="A195" s="29"/>
      <c r="B195" s="12" t="s">
        <v>41</v>
      </c>
      <c r="C195" s="14"/>
      <c r="D195" s="10">
        <f>SUM(D178:D194)</f>
        <v>20252415.739999998</v>
      </c>
      <c r="E195" s="10">
        <v>22610481.59</v>
      </c>
      <c r="F195" s="18">
        <f>(E195/(D195-250000))</f>
        <v>1.1303875433797979</v>
      </c>
      <c r="G195" s="16"/>
      <c r="H195" s="16"/>
      <c r="I195" s="29"/>
      <c r="J195" s="29"/>
      <c r="K195" s="29"/>
      <c r="N195" s="76"/>
      <c r="O195" s="15"/>
    </row>
    <row r="196" spans="1:15" s="12" customFormat="1" ht="15.75" x14ac:dyDescent="0.25">
      <c r="A196" s="29"/>
      <c r="C196" s="14"/>
      <c r="D196" s="10"/>
      <c r="E196" s="10"/>
      <c r="F196" s="18"/>
      <c r="G196" s="16"/>
      <c r="H196" s="16"/>
      <c r="I196" s="29"/>
      <c r="J196" s="29"/>
      <c r="K196" s="29"/>
      <c r="N196" s="76"/>
      <c r="O196" s="15"/>
    </row>
    <row r="197" spans="1:15" s="12" customFormat="1" ht="15.75" x14ac:dyDescent="0.25">
      <c r="A197" s="29"/>
      <c r="C197" s="14"/>
      <c r="D197" s="17"/>
      <c r="E197" s="17"/>
      <c r="H197" s="16"/>
      <c r="K197" s="29"/>
      <c r="M197" s="16"/>
      <c r="N197" s="8"/>
      <c r="O197" s="55"/>
    </row>
    <row r="198" spans="1:15" s="83" customFormat="1" ht="20.25" x14ac:dyDescent="0.3">
      <c r="A198" s="78"/>
      <c r="B198" s="78" t="s">
        <v>119</v>
      </c>
      <c r="C198" s="79"/>
      <c r="D198" s="80">
        <f>SUM(D161,D175,D67,D135,D77,D195,D167,D140)</f>
        <v>567463472.70000005</v>
      </c>
      <c r="E198" s="80">
        <f>SUM(E161,E175,E67,E135,E77,E195,E167,E140)</f>
        <v>719055224.22000003</v>
      </c>
      <c r="F198" s="81">
        <f>E198/D198</f>
        <v>1.267139223602753</v>
      </c>
      <c r="G198" s="81"/>
      <c r="H198" s="81"/>
      <c r="I198" s="81"/>
      <c r="J198" s="81"/>
      <c r="K198" s="81"/>
      <c r="M198" s="82"/>
      <c r="N198" s="84"/>
      <c r="O198" s="85"/>
    </row>
    <row r="199" spans="1:15" s="12" customFormat="1" ht="15.75" x14ac:dyDescent="0.25">
      <c r="A199" s="29"/>
      <c r="C199" s="14"/>
      <c r="D199" s="30"/>
      <c r="E199" s="30"/>
      <c r="H199" s="16"/>
      <c r="I199" s="16"/>
      <c r="J199" s="16"/>
      <c r="K199" s="29"/>
      <c r="M199" s="16"/>
      <c r="N199" s="8"/>
      <c r="O199" s="55"/>
    </row>
    <row r="200" spans="1:15" s="1" customFormat="1" ht="15" x14ac:dyDescent="0.2">
      <c r="C200" s="31"/>
      <c r="D200" s="32"/>
      <c r="E200" s="33"/>
      <c r="F200" s="34"/>
      <c r="G200" s="35"/>
      <c r="H200" s="3"/>
      <c r="I200" s="3"/>
      <c r="J200" s="3"/>
      <c r="K200" s="23"/>
      <c r="M200" s="3"/>
      <c r="N200" s="36"/>
      <c r="O200" s="56"/>
    </row>
    <row r="201" spans="1:15" s="1" customFormat="1" x14ac:dyDescent="0.2">
      <c r="A201" s="60" t="s">
        <v>186</v>
      </c>
      <c r="B201" s="59" t="s">
        <v>120</v>
      </c>
      <c r="C201" s="37"/>
      <c r="D201" s="38"/>
      <c r="E201" s="38"/>
      <c r="K201" s="36"/>
      <c r="N201" s="36"/>
      <c r="O201" s="57"/>
    </row>
    <row r="202" spans="1:15" s="1" customFormat="1" x14ac:dyDescent="0.2">
      <c r="A202" s="36"/>
      <c r="C202" s="37"/>
      <c r="D202" s="38"/>
      <c r="E202" s="38" t="s">
        <v>121</v>
      </c>
      <c r="F202" s="39"/>
      <c r="K202" s="36"/>
      <c r="N202" s="36"/>
      <c r="O202" s="57"/>
    </row>
    <row r="203" spans="1:15" s="1" customFormat="1" x14ac:dyDescent="0.2">
      <c r="A203" s="1" t="s">
        <v>122</v>
      </c>
      <c r="B203" s="3"/>
      <c r="C203" s="31"/>
      <c r="D203" s="33"/>
      <c r="E203" s="33"/>
      <c r="F203" s="40"/>
      <c r="G203" s="3"/>
      <c r="H203" s="1" t="s">
        <v>123</v>
      </c>
      <c r="I203" s="3"/>
      <c r="M203" s="3"/>
      <c r="N203" s="3"/>
      <c r="O203" s="11"/>
    </row>
    <row r="204" spans="1:15" s="1" customFormat="1" x14ac:dyDescent="0.2">
      <c r="A204" s="1" t="s">
        <v>124</v>
      </c>
      <c r="B204" s="4" t="s">
        <v>125</v>
      </c>
      <c r="C204" s="41"/>
      <c r="D204" s="33"/>
      <c r="E204" s="33"/>
      <c r="F204" s="40"/>
      <c r="G204" s="3"/>
      <c r="H204" s="2" t="s">
        <v>126</v>
      </c>
      <c r="I204" s="4" t="s">
        <v>127</v>
      </c>
      <c r="M204" s="3"/>
      <c r="N204" s="3"/>
      <c r="O204" s="11"/>
    </row>
    <row r="205" spans="1:15" s="1" customFormat="1" x14ac:dyDescent="0.2">
      <c r="A205" s="1" t="s">
        <v>128</v>
      </c>
      <c r="B205" s="4" t="s">
        <v>129</v>
      </c>
      <c r="C205" s="41"/>
      <c r="D205" s="33"/>
      <c r="E205" s="33"/>
      <c r="F205" s="40"/>
      <c r="G205" s="3"/>
      <c r="H205" s="2"/>
      <c r="I205" s="4" t="s">
        <v>130</v>
      </c>
      <c r="M205" s="3"/>
      <c r="N205" s="3"/>
      <c r="O205" s="11"/>
    </row>
    <row r="206" spans="1:15" x14ac:dyDescent="0.2">
      <c r="A206" s="2" t="s">
        <v>19</v>
      </c>
      <c r="B206" s="4" t="s">
        <v>131</v>
      </c>
      <c r="C206" s="41"/>
      <c r="D206" s="33"/>
      <c r="H206" s="2" t="s">
        <v>132</v>
      </c>
      <c r="I206" s="4" t="s">
        <v>133</v>
      </c>
      <c r="L206" s="3"/>
      <c r="N206" s="3"/>
      <c r="O206" s="11"/>
    </row>
    <row r="207" spans="1:15" x14ac:dyDescent="0.2">
      <c r="A207" s="2" t="s">
        <v>134</v>
      </c>
      <c r="B207" s="1" t="s">
        <v>135</v>
      </c>
      <c r="C207" s="37"/>
      <c r="D207" s="33"/>
      <c r="H207" s="2"/>
      <c r="I207" s="4" t="s">
        <v>136</v>
      </c>
      <c r="L207" s="3"/>
      <c r="N207" s="3"/>
      <c r="O207" s="11"/>
    </row>
    <row r="208" spans="1:15" x14ac:dyDescent="0.2">
      <c r="A208" s="2" t="s">
        <v>137</v>
      </c>
      <c r="B208" s="4" t="s">
        <v>138</v>
      </c>
      <c r="C208" s="41"/>
      <c r="D208" s="33"/>
      <c r="H208" s="2" t="s">
        <v>139</v>
      </c>
      <c r="I208" s="4" t="s">
        <v>140</v>
      </c>
      <c r="L208" s="3"/>
      <c r="N208" s="3"/>
      <c r="O208" s="11"/>
    </row>
    <row r="209" spans="1:15" x14ac:dyDescent="0.2">
      <c r="A209" s="2" t="s">
        <v>141</v>
      </c>
      <c r="B209" s="4" t="s">
        <v>142</v>
      </c>
      <c r="C209" s="41"/>
      <c r="D209" s="33"/>
      <c r="H209" s="2"/>
      <c r="I209" s="4" t="s">
        <v>143</v>
      </c>
      <c r="L209" s="3"/>
      <c r="N209" s="3"/>
      <c r="O209" s="11"/>
    </row>
    <row r="210" spans="1:15" x14ac:dyDescent="0.2">
      <c r="A210" s="2" t="s">
        <v>144</v>
      </c>
      <c r="B210" s="4" t="s">
        <v>145</v>
      </c>
      <c r="C210" s="41"/>
      <c r="D210" s="33"/>
      <c r="H210" s="2" t="s">
        <v>193</v>
      </c>
      <c r="I210" s="4"/>
      <c r="L210" s="3"/>
      <c r="N210" s="3"/>
      <c r="O210" s="11"/>
    </row>
    <row r="211" spans="1:15" x14ac:dyDescent="0.2">
      <c r="A211" s="2" t="s">
        <v>146</v>
      </c>
      <c r="B211" s="4" t="s">
        <v>147</v>
      </c>
      <c r="C211" s="41"/>
      <c r="D211" s="33"/>
      <c r="F211" s="42" t="s">
        <v>121</v>
      </c>
      <c r="H211" s="6" t="s">
        <v>148</v>
      </c>
      <c r="I211" s="5" t="s">
        <v>149</v>
      </c>
      <c r="L211" s="3"/>
      <c r="M211" s="6"/>
      <c r="N211" s="6"/>
      <c r="O211" s="58"/>
    </row>
    <row r="212" spans="1:15" x14ac:dyDescent="0.2">
      <c r="A212" s="2" t="s">
        <v>150</v>
      </c>
      <c r="B212" s="4" t="s">
        <v>151</v>
      </c>
      <c r="C212" s="41"/>
      <c r="D212" s="33"/>
      <c r="H212" s="43" t="s">
        <v>152</v>
      </c>
      <c r="I212" s="3" t="s">
        <v>153</v>
      </c>
      <c r="L212" s="3"/>
      <c r="N212" s="3"/>
      <c r="O212" s="11"/>
    </row>
    <row r="213" spans="1:15" x14ac:dyDescent="0.2">
      <c r="A213" s="6" t="s">
        <v>154</v>
      </c>
      <c r="B213" s="6"/>
      <c r="C213" s="44"/>
      <c r="D213" s="45"/>
      <c r="E213" s="45"/>
      <c r="F213" s="46"/>
      <c r="G213" s="6"/>
      <c r="H213" s="1" t="s">
        <v>155</v>
      </c>
      <c r="I213" s="3" t="s">
        <v>156</v>
      </c>
      <c r="L213" s="3"/>
      <c r="N213" s="3"/>
      <c r="O213" s="11"/>
    </row>
    <row r="214" spans="1:15" x14ac:dyDescent="0.2">
      <c r="A214" s="4" t="s">
        <v>157</v>
      </c>
      <c r="D214" s="33"/>
      <c r="H214" s="2" t="s">
        <v>158</v>
      </c>
      <c r="I214" s="4" t="s">
        <v>159</v>
      </c>
      <c r="L214" s="3"/>
      <c r="N214" s="3"/>
      <c r="O214" s="11"/>
    </row>
    <row r="215" spans="1:15" ht="15.75" x14ac:dyDescent="0.25">
      <c r="A215" s="4" t="s">
        <v>160</v>
      </c>
      <c r="D215" s="33"/>
      <c r="H215" s="2" t="s">
        <v>190</v>
      </c>
      <c r="I215" s="4" t="s">
        <v>161</v>
      </c>
      <c r="L215" s="3"/>
      <c r="N215" s="3"/>
      <c r="O215" s="11"/>
    </row>
    <row r="216" spans="1:15" x14ac:dyDescent="0.2">
      <c r="L216" s="3"/>
      <c r="N216" s="3"/>
      <c r="O216" s="11"/>
    </row>
    <row r="217" spans="1:15" x14ac:dyDescent="0.2">
      <c r="A217" s="1" t="s">
        <v>162</v>
      </c>
      <c r="D217" s="33"/>
      <c r="H217" s="1"/>
      <c r="L217" s="3"/>
      <c r="N217" s="3"/>
      <c r="O217" s="11"/>
    </row>
    <row r="218" spans="1:15" x14ac:dyDescent="0.2">
      <c r="A218" s="2" t="s">
        <v>163</v>
      </c>
      <c r="B218" s="4" t="s">
        <v>164</v>
      </c>
      <c r="C218" s="41"/>
      <c r="D218" s="33"/>
      <c r="H218" s="2"/>
      <c r="I218" s="4"/>
      <c r="L218" s="3"/>
      <c r="N218" s="3"/>
      <c r="O218" s="11"/>
    </row>
    <row r="219" spans="1:15" x14ac:dyDescent="0.2">
      <c r="A219" s="2" t="s">
        <v>165</v>
      </c>
      <c r="B219" s="4" t="s">
        <v>166</v>
      </c>
      <c r="C219" s="41"/>
      <c r="D219" s="33"/>
      <c r="H219" s="2"/>
      <c r="I219" s="4"/>
      <c r="L219" s="3"/>
      <c r="N219" s="3"/>
      <c r="O219" s="11"/>
    </row>
    <row r="220" spans="1:15" x14ac:dyDescent="0.2">
      <c r="A220" s="2" t="s">
        <v>19</v>
      </c>
      <c r="B220" s="4" t="s">
        <v>167</v>
      </c>
      <c r="C220" s="41"/>
      <c r="D220" s="33"/>
      <c r="H220" s="2"/>
      <c r="I220" s="4"/>
      <c r="L220" s="3"/>
      <c r="N220" s="3"/>
      <c r="O220" s="11"/>
    </row>
    <row r="221" spans="1:15" x14ac:dyDescent="0.2">
      <c r="A221" s="2" t="s">
        <v>49</v>
      </c>
      <c r="B221" s="4" t="s">
        <v>168</v>
      </c>
      <c r="C221" s="41"/>
      <c r="D221" s="33"/>
      <c r="H221" s="2"/>
      <c r="I221" s="4"/>
      <c r="L221" s="3"/>
      <c r="N221" s="3"/>
      <c r="O221" s="11"/>
    </row>
    <row r="222" spans="1:15" x14ac:dyDescent="0.2">
      <c r="A222" s="2" t="s">
        <v>170</v>
      </c>
      <c r="B222" s="4" t="s">
        <v>171</v>
      </c>
      <c r="C222" s="41"/>
      <c r="D222" s="33"/>
      <c r="H222" s="2"/>
      <c r="I222" s="4"/>
      <c r="L222" s="3"/>
      <c r="N222" s="3"/>
      <c r="O222" s="11"/>
    </row>
    <row r="223" spans="1:15" x14ac:dyDescent="0.2">
      <c r="A223" s="2" t="s">
        <v>172</v>
      </c>
      <c r="B223" s="4" t="s">
        <v>173</v>
      </c>
      <c r="C223" s="41"/>
      <c r="D223" s="33"/>
      <c r="K223" s="3"/>
      <c r="L223" s="3"/>
      <c r="O223" s="11"/>
    </row>
    <row r="224" spans="1:15" x14ac:dyDescent="0.2">
      <c r="A224" s="2" t="s">
        <v>169</v>
      </c>
      <c r="B224" s="4" t="s">
        <v>174</v>
      </c>
      <c r="C224" s="41"/>
      <c r="D224" s="33"/>
      <c r="K224" s="3"/>
      <c r="L224" s="3"/>
      <c r="O224" s="11"/>
    </row>
    <row r="225" spans="1:15" x14ac:dyDescent="0.2">
      <c r="A225" s="6" t="s">
        <v>154</v>
      </c>
      <c r="B225" s="6"/>
      <c r="C225" s="44"/>
      <c r="D225" s="45"/>
      <c r="E225" s="45"/>
      <c r="F225" s="46"/>
      <c r="G225" s="6"/>
      <c r="H225" s="6"/>
      <c r="I225" s="6"/>
      <c r="J225" s="6"/>
      <c r="K225" s="3"/>
      <c r="L225" s="3"/>
      <c r="O225" s="11"/>
    </row>
    <row r="226" spans="1:15" x14ac:dyDescent="0.2">
      <c r="A226" s="43" t="s">
        <v>175</v>
      </c>
      <c r="D226" s="33"/>
      <c r="K226" s="3"/>
      <c r="L226" s="3"/>
      <c r="O226" s="11"/>
    </row>
    <row r="227" spans="1:15" x14ac:dyDescent="0.2">
      <c r="K227" s="3"/>
      <c r="L227" s="3"/>
      <c r="O227" s="11"/>
    </row>
    <row r="228" spans="1:15" x14ac:dyDescent="0.2">
      <c r="L228" s="3"/>
    </row>
    <row r="229" spans="1:15" x14ac:dyDescent="0.2">
      <c r="L229" s="3"/>
    </row>
    <row r="230" spans="1:15" x14ac:dyDescent="0.2">
      <c r="L230" s="3"/>
    </row>
    <row r="231" spans="1:15" x14ac:dyDescent="0.2">
      <c r="L231" s="3"/>
    </row>
    <row r="232" spans="1:15" x14ac:dyDescent="0.2">
      <c r="L232" s="3"/>
    </row>
    <row r="233" spans="1:15" x14ac:dyDescent="0.2">
      <c r="A233" s="3"/>
      <c r="C233" s="3"/>
      <c r="D233" s="3"/>
      <c r="E233" s="3"/>
      <c r="F233" s="3"/>
      <c r="L233" s="3"/>
    </row>
    <row r="234" spans="1:15" x14ac:dyDescent="0.2">
      <c r="A234" s="3"/>
      <c r="C234" s="3"/>
      <c r="D234" s="3"/>
      <c r="E234" s="3"/>
      <c r="F234" s="3"/>
      <c r="L234" s="3"/>
    </row>
    <row r="235" spans="1:15" x14ac:dyDescent="0.2">
      <c r="A235" s="3"/>
      <c r="C235" s="3"/>
      <c r="D235" s="3"/>
      <c r="E235" s="3"/>
      <c r="F235" s="3"/>
    </row>
    <row r="236" spans="1:15" x14ac:dyDescent="0.2">
      <c r="A236" s="3"/>
      <c r="C236" s="3"/>
      <c r="D236" s="3"/>
      <c r="E236" s="3"/>
      <c r="F236" s="3"/>
    </row>
    <row r="237" spans="1:15" x14ac:dyDescent="0.2">
      <c r="A237" s="3"/>
      <c r="C237" s="3"/>
      <c r="D237" s="3"/>
      <c r="E237" s="3"/>
      <c r="F237" s="3"/>
    </row>
    <row r="238" spans="1:15" x14ac:dyDescent="0.2">
      <c r="A238" s="3"/>
      <c r="C238" s="3"/>
      <c r="D238" s="3"/>
      <c r="E238" s="3"/>
      <c r="F238" s="3"/>
    </row>
    <row r="239" spans="1:15" x14ac:dyDescent="0.2">
      <c r="A239" s="3"/>
      <c r="C239" s="3"/>
      <c r="D239" s="3"/>
      <c r="E239" s="3"/>
      <c r="F239" s="3"/>
    </row>
    <row r="240" spans="1:15" x14ac:dyDescent="0.2">
      <c r="A240" s="3"/>
      <c r="C240" s="3"/>
      <c r="D240" s="3"/>
      <c r="E240" s="3"/>
      <c r="F240" s="3"/>
    </row>
    <row r="241" spans="1:15" x14ac:dyDescent="0.2">
      <c r="A241" s="3"/>
      <c r="C241" s="3"/>
      <c r="D241" s="3"/>
      <c r="E241" s="3"/>
      <c r="F241" s="3"/>
      <c r="L241" s="3"/>
    </row>
    <row r="242" spans="1:15" x14ac:dyDescent="0.2">
      <c r="A242" s="3"/>
      <c r="C242" s="3"/>
      <c r="D242" s="3"/>
      <c r="E242" s="3"/>
      <c r="F242" s="3"/>
      <c r="I242" s="1"/>
      <c r="J242" s="1"/>
      <c r="K242" s="25"/>
      <c r="L242" s="3"/>
      <c r="M242" s="25"/>
      <c r="N242" s="25"/>
      <c r="O242" s="54"/>
    </row>
    <row r="243" spans="1:15" x14ac:dyDescent="0.2">
      <c r="A243" s="3"/>
      <c r="C243" s="3"/>
      <c r="D243" s="3"/>
      <c r="E243" s="3"/>
      <c r="F243" s="3"/>
      <c r="I243" s="2"/>
      <c r="J243" s="2"/>
      <c r="K243" s="25"/>
      <c r="L243" s="3"/>
      <c r="M243" s="25"/>
      <c r="N243" s="25"/>
      <c r="O243" s="54"/>
    </row>
    <row r="244" spans="1:15" x14ac:dyDescent="0.2">
      <c r="A244" s="3"/>
      <c r="C244" s="3"/>
      <c r="D244" s="3"/>
      <c r="E244" s="3"/>
      <c r="F244" s="3"/>
      <c r="I244" s="2"/>
      <c r="J244" s="2"/>
      <c r="K244" s="25"/>
      <c r="L244" s="3"/>
      <c r="M244" s="25"/>
      <c r="N244" s="25"/>
      <c r="O244" s="54"/>
    </row>
    <row r="245" spans="1:15" x14ac:dyDescent="0.2">
      <c r="A245" s="3"/>
      <c r="C245" s="3"/>
      <c r="D245" s="3"/>
      <c r="E245" s="3"/>
      <c r="F245" s="3"/>
      <c r="I245" s="2"/>
      <c r="J245" s="2"/>
      <c r="K245" s="25"/>
      <c r="L245" s="3"/>
      <c r="M245" s="25"/>
      <c r="N245" s="25"/>
      <c r="O245" s="54"/>
    </row>
    <row r="246" spans="1:15" x14ac:dyDescent="0.2">
      <c r="A246" s="3"/>
      <c r="C246" s="3"/>
      <c r="D246" s="3"/>
      <c r="E246" s="3"/>
      <c r="F246" s="3"/>
      <c r="I246" s="2"/>
      <c r="J246" s="2"/>
      <c r="K246" s="25"/>
      <c r="L246" s="3"/>
      <c r="M246" s="25"/>
      <c r="N246" s="25"/>
      <c r="O246" s="54"/>
    </row>
    <row r="247" spans="1:15" x14ac:dyDescent="0.2">
      <c r="A247" s="3"/>
      <c r="C247" s="3"/>
      <c r="D247" s="3"/>
      <c r="E247" s="3"/>
      <c r="F247" s="3"/>
      <c r="I247" s="2"/>
      <c r="J247" s="2"/>
      <c r="K247" s="25"/>
      <c r="L247" s="3"/>
      <c r="M247" s="25"/>
      <c r="N247" s="25"/>
      <c r="O247" s="54"/>
    </row>
    <row r="248" spans="1:15" x14ac:dyDescent="0.2">
      <c r="A248" s="3"/>
      <c r="C248" s="3"/>
      <c r="D248" s="3"/>
      <c r="E248" s="3"/>
      <c r="F248" s="3"/>
      <c r="L248" s="3"/>
    </row>
    <row r="249" spans="1:15" x14ac:dyDescent="0.2">
      <c r="A249" s="3"/>
      <c r="C249" s="3"/>
      <c r="D249" s="3"/>
      <c r="E249" s="3"/>
      <c r="F249" s="3"/>
      <c r="L249" s="3"/>
    </row>
    <row r="250" spans="1:15" x14ac:dyDescent="0.2">
      <c r="A250" s="3"/>
      <c r="C250" s="3"/>
      <c r="D250" s="3"/>
      <c r="E250" s="3"/>
      <c r="F250" s="3"/>
      <c r="L250" s="3"/>
    </row>
    <row r="251" spans="1:15" x14ac:dyDescent="0.2">
      <c r="A251" s="3"/>
      <c r="C251" s="3"/>
      <c r="D251" s="3"/>
      <c r="E251" s="3"/>
      <c r="F251" s="3"/>
      <c r="L251" s="3"/>
    </row>
    <row r="252" spans="1:15" x14ac:dyDescent="0.2">
      <c r="A252" s="3"/>
      <c r="C252" s="3"/>
      <c r="D252" s="3"/>
      <c r="E252" s="3"/>
      <c r="F252" s="3"/>
      <c r="L252" s="3"/>
    </row>
    <row r="253" spans="1:15" x14ac:dyDescent="0.2">
      <c r="A253" s="3"/>
      <c r="C253" s="3"/>
      <c r="D253" s="3"/>
      <c r="E253" s="3"/>
      <c r="F253" s="3"/>
      <c r="L253" s="3"/>
    </row>
    <row r="254" spans="1:15" x14ac:dyDescent="0.2">
      <c r="A254" s="3"/>
      <c r="C254" s="3"/>
      <c r="D254" s="3"/>
      <c r="E254" s="3"/>
      <c r="F254" s="3"/>
      <c r="L254" s="3"/>
    </row>
    <row r="255" spans="1:15" x14ac:dyDescent="0.2">
      <c r="A255" s="3"/>
      <c r="C255" s="3"/>
      <c r="D255" s="3"/>
      <c r="E255" s="3"/>
      <c r="F255" s="3"/>
      <c r="L255" s="3"/>
    </row>
    <row r="256" spans="1:15" x14ac:dyDescent="0.2">
      <c r="A256" s="3"/>
      <c r="C256" s="3"/>
      <c r="D256" s="3"/>
      <c r="E256" s="3"/>
      <c r="F256" s="3"/>
      <c r="L256" s="3"/>
    </row>
    <row r="257" spans="1:12" x14ac:dyDescent="0.2">
      <c r="A257" s="3"/>
      <c r="C257" s="3"/>
      <c r="D257" s="3"/>
      <c r="E257" s="3"/>
      <c r="F257" s="3"/>
      <c r="L257" s="3"/>
    </row>
    <row r="258" spans="1:12" x14ac:dyDescent="0.2">
      <c r="A258" s="3"/>
      <c r="C258" s="3"/>
      <c r="D258" s="3"/>
      <c r="E258" s="3"/>
      <c r="F258" s="3"/>
      <c r="L258" s="3"/>
    </row>
    <row r="259" spans="1:12" x14ac:dyDescent="0.2">
      <c r="A259" s="3"/>
      <c r="C259" s="3"/>
      <c r="D259" s="3"/>
      <c r="E259" s="3"/>
      <c r="F259" s="3"/>
      <c r="L259" s="3"/>
    </row>
    <row r="260" spans="1:12" x14ac:dyDescent="0.2">
      <c r="A260" s="3"/>
      <c r="C260" s="3"/>
      <c r="D260" s="3"/>
      <c r="E260" s="3"/>
      <c r="F260" s="3"/>
      <c r="L260" s="3"/>
    </row>
  </sheetData>
  <sortState ref="B98:D158">
    <sortCondition ref="B98:B158"/>
  </sortState>
  <mergeCells count="4">
    <mergeCell ref="A1:K1"/>
    <mergeCell ref="A2:K2"/>
    <mergeCell ref="A3:K3"/>
    <mergeCell ref="A4:K4"/>
  </mergeCells>
  <printOptions horizontalCentered="1"/>
  <pageMargins left="0.2" right="0.2" top="0.15" bottom="0.25" header="0.2" footer="0.5"/>
  <pageSetup scale="43" fitToHeight="2" orientation="portrait" horizontalDpi="4294967292" r:id="rId1"/>
  <headerFooter alignWithMargins="0"/>
  <rowBreaks count="1" manualBreakCount="1">
    <brk id="24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Collateralization of Bank Dep</vt:lpstr>
      <vt:lpstr>'Collateralization of Bank Dep'!Print_Area</vt:lpstr>
      <vt:lpstr>'Collateralization of Bank Dep'!Print_Titles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Kerri Baker</dc:creator>
  <cp:lastModifiedBy>Kerri Baker</cp:lastModifiedBy>
  <dcterms:created xsi:type="dcterms:W3CDTF">2016-03-09T18:07:23Z</dcterms:created>
  <dcterms:modified xsi:type="dcterms:W3CDTF">2016-10-21T16:21:37Z</dcterms:modified>
</cp:coreProperties>
</file>